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_s_1\sys\Section Folders\Marketing\PR\2020\Coronavirus\"/>
    </mc:Choice>
  </mc:AlternateContent>
  <workbookProtection workbookAlgorithmName="SHA-512" workbookHashValue="9/yUf2v1llWKGfAVx0Ip6jN8/gp+p+ZBOCHGstPH8HUYJe5QVVBHccVX7SKtWKBcrAq+MBax9PLc8Ow3WAMvTQ==" workbookSaltValue="pvhgDfEacgFdIT9HYhc/AA==" workbookSpinCount="100000" lockStructure="1"/>
  <bookViews>
    <workbookView xWindow="28680" yWindow="1515" windowWidth="29040" windowHeight="15840"/>
  </bookViews>
  <sheets>
    <sheet name="Quick start guide" sheetId="7" r:id="rId1"/>
    <sheet name="Detailed notes" sheetId="5" r:id="rId2"/>
    <sheet name="Data entry" sheetId="3" r:id="rId3"/>
    <sheet name="Claim details" sheetId="2" r:id="rId4"/>
    <sheet name="Pay Calculation" sheetId="1" state="hidden" r:id="rId5"/>
    <sheet name="Data" sheetId="4" state="hidden" r:id="rId6"/>
  </sheets>
  <definedNames>
    <definedName name="Days_in_month">Data!$B$20</definedName>
    <definedName name="Days_in_period">Data!$B$20</definedName>
    <definedName name="Furlough_cap">Data!$F$12</definedName>
    <definedName name="Furlough_rate">Data!$F$13</definedName>
    <definedName name="NI_rate">Data!$F$5</definedName>
    <definedName name="NI_threshold">Data!$F$4</definedName>
    <definedName name="Pension_cap">Data!$F$9</definedName>
    <definedName name="Pension_rate">Data!$F$10</definedName>
    <definedName name="Pension_threshold">Data!$F$8</definedName>
    <definedName name="Period_type">Data!$B$19</definedName>
    <definedName name="Tax_year">Data!$B$16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2" i="1" l="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J10" i="2" l="1"/>
  <c r="H52" i="1" l="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I3" i="1" s="1"/>
  <c r="I46" i="1" l="1"/>
  <c r="I39" i="1"/>
  <c r="I38" i="1"/>
  <c r="I37" i="1"/>
  <c r="I29" i="1"/>
  <c r="I22" i="1"/>
  <c r="I21" i="1"/>
  <c r="I14" i="1"/>
  <c r="I13" i="1"/>
  <c r="I6" i="1"/>
  <c r="I5" i="1"/>
  <c r="I52" i="1"/>
  <c r="G52" i="1"/>
  <c r="I51" i="1"/>
  <c r="G51" i="1"/>
  <c r="I50" i="1"/>
  <c r="G50" i="1"/>
  <c r="I49" i="1"/>
  <c r="G49" i="1"/>
  <c r="I48" i="1"/>
  <c r="G48" i="1"/>
  <c r="I47" i="1"/>
  <c r="G47" i="1"/>
  <c r="G46" i="1"/>
  <c r="I45" i="1"/>
  <c r="G45" i="1"/>
  <c r="I44" i="1"/>
  <c r="G44" i="1"/>
  <c r="I43" i="1"/>
  <c r="G43" i="1"/>
  <c r="I42" i="1"/>
  <c r="G42" i="1"/>
  <c r="I41" i="1"/>
  <c r="G41" i="1"/>
  <c r="I40" i="1"/>
  <c r="G40" i="1"/>
  <c r="G39" i="1"/>
  <c r="G38" i="1"/>
  <c r="G37" i="1"/>
  <c r="I36" i="1"/>
  <c r="G36" i="1"/>
  <c r="I35" i="1"/>
  <c r="G35" i="1"/>
  <c r="I34" i="1"/>
  <c r="G34" i="1"/>
  <c r="I33" i="1"/>
  <c r="G33" i="1"/>
  <c r="I32" i="1"/>
  <c r="G32" i="1"/>
  <c r="I31" i="1"/>
  <c r="G31" i="1"/>
  <c r="I30" i="1"/>
  <c r="G30" i="1"/>
  <c r="G29" i="1"/>
  <c r="I28" i="1"/>
  <c r="G28" i="1"/>
  <c r="I27" i="1"/>
  <c r="G27" i="1"/>
  <c r="I26" i="1"/>
  <c r="G26" i="1"/>
  <c r="I25" i="1"/>
  <c r="G25" i="1"/>
  <c r="I24" i="1"/>
  <c r="G24" i="1"/>
  <c r="I23" i="1"/>
  <c r="G23" i="1"/>
  <c r="G22" i="1"/>
  <c r="G21" i="1"/>
  <c r="I20" i="1"/>
  <c r="G20" i="1"/>
  <c r="I19" i="1"/>
  <c r="G19" i="1"/>
  <c r="I18" i="1"/>
  <c r="G18" i="1"/>
  <c r="I17" i="1"/>
  <c r="G17" i="1"/>
  <c r="I16" i="1"/>
  <c r="G16" i="1"/>
  <c r="I15" i="1"/>
  <c r="G15" i="1"/>
  <c r="G14" i="1"/>
  <c r="G13" i="1"/>
  <c r="I12" i="1"/>
  <c r="G12" i="1"/>
  <c r="I11" i="1"/>
  <c r="G11" i="1"/>
  <c r="I10" i="1"/>
  <c r="G10" i="1"/>
  <c r="I9" i="1"/>
  <c r="G9" i="1"/>
  <c r="I8" i="1"/>
  <c r="G8" i="1"/>
  <c r="I7" i="1"/>
  <c r="G18" i="3"/>
  <c r="I4" i="1" l="1"/>
  <c r="C14" i="2"/>
  <c r="C13" i="2"/>
  <c r="C12" i="2"/>
  <c r="C11" i="2"/>
  <c r="C10" i="2"/>
  <c r="C9" i="2"/>
  <c r="C8" i="2"/>
  <c r="J13" i="2"/>
  <c r="J12" i="2"/>
  <c r="J9" i="2"/>
  <c r="J8" i="2"/>
  <c r="B20" i="4" l="1"/>
  <c r="O11" i="3" s="1"/>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G6" i="1"/>
  <c r="M52" i="1"/>
  <c r="E52" i="1"/>
  <c r="D52" i="1"/>
  <c r="C52" i="1"/>
  <c r="B52" i="1"/>
  <c r="J65" i="2"/>
  <c r="M51" i="1"/>
  <c r="E51" i="1"/>
  <c r="D51" i="1"/>
  <c r="C51" i="1"/>
  <c r="B51" i="1"/>
  <c r="J64" i="2"/>
  <c r="M50" i="1"/>
  <c r="E50" i="1"/>
  <c r="D50" i="1"/>
  <c r="C50" i="1"/>
  <c r="B50" i="1"/>
  <c r="J63" i="2"/>
  <c r="M49" i="1"/>
  <c r="E49" i="1"/>
  <c r="D49" i="1"/>
  <c r="C49" i="1"/>
  <c r="B49" i="1"/>
  <c r="J62" i="2"/>
  <c r="M48" i="1"/>
  <c r="E48" i="1"/>
  <c r="D48" i="1"/>
  <c r="C48" i="1"/>
  <c r="B48" i="1"/>
  <c r="J61" i="2"/>
  <c r="M47" i="1"/>
  <c r="E47" i="1"/>
  <c r="D47" i="1"/>
  <c r="C47" i="1"/>
  <c r="B47" i="1"/>
  <c r="J60" i="2"/>
  <c r="M46" i="1"/>
  <c r="E46" i="1"/>
  <c r="D46" i="1"/>
  <c r="C46" i="1"/>
  <c r="B46" i="1"/>
  <c r="J59" i="2"/>
  <c r="M45" i="1"/>
  <c r="E45" i="1"/>
  <c r="D45" i="1"/>
  <c r="C45" i="1"/>
  <c r="B45" i="1"/>
  <c r="J58" i="2"/>
  <c r="M44" i="1"/>
  <c r="E44" i="1"/>
  <c r="D44" i="1"/>
  <c r="C44" i="1"/>
  <c r="B44" i="1"/>
  <c r="J57" i="2"/>
  <c r="M43" i="1"/>
  <c r="E43" i="1"/>
  <c r="D43" i="1"/>
  <c r="C43" i="1"/>
  <c r="B43" i="1"/>
  <c r="J56" i="2"/>
  <c r="M42" i="1"/>
  <c r="E42" i="1"/>
  <c r="D42" i="1"/>
  <c r="C42" i="1"/>
  <c r="B42" i="1"/>
  <c r="J55" i="2"/>
  <c r="M41" i="1"/>
  <c r="E41" i="1"/>
  <c r="D41" i="1"/>
  <c r="C41" i="1"/>
  <c r="B41" i="1"/>
  <c r="J54" i="2"/>
  <c r="M40" i="1"/>
  <c r="E40" i="1"/>
  <c r="D40" i="1"/>
  <c r="C40" i="1"/>
  <c r="B40" i="1"/>
  <c r="J53" i="2"/>
  <c r="M39" i="1"/>
  <c r="E39" i="1"/>
  <c r="D39" i="1"/>
  <c r="C39" i="1"/>
  <c r="B39" i="1"/>
  <c r="J52" i="2"/>
  <c r="M38" i="1"/>
  <c r="E38" i="1"/>
  <c r="D38" i="1"/>
  <c r="C38" i="1"/>
  <c r="B38" i="1"/>
  <c r="J51" i="2"/>
  <c r="M37" i="1"/>
  <c r="E37" i="1"/>
  <c r="D37" i="1"/>
  <c r="C37" i="1"/>
  <c r="B37" i="1"/>
  <c r="J50" i="2"/>
  <c r="M36" i="1"/>
  <c r="E36" i="1"/>
  <c r="D36" i="1"/>
  <c r="C36" i="1"/>
  <c r="B36" i="1"/>
  <c r="J49" i="2"/>
  <c r="M35" i="1"/>
  <c r="E35" i="1"/>
  <c r="D35" i="1"/>
  <c r="C35" i="1"/>
  <c r="B35" i="1"/>
  <c r="J48" i="2"/>
  <c r="M34" i="1"/>
  <c r="E34" i="1"/>
  <c r="D34" i="1"/>
  <c r="C34" i="1"/>
  <c r="B34" i="1"/>
  <c r="J47" i="2"/>
  <c r="M33" i="1"/>
  <c r="E33" i="1"/>
  <c r="D33" i="1"/>
  <c r="C33" i="1"/>
  <c r="B33" i="1"/>
  <c r="J46" i="2"/>
  <c r="M32" i="1"/>
  <c r="E32" i="1"/>
  <c r="D32" i="1"/>
  <c r="C32" i="1"/>
  <c r="B32" i="1"/>
  <c r="J45" i="2"/>
  <c r="M31" i="1"/>
  <c r="E31" i="1"/>
  <c r="D31" i="1"/>
  <c r="C31" i="1"/>
  <c r="B31" i="1"/>
  <c r="J44" i="2"/>
  <c r="M30" i="1"/>
  <c r="E30" i="1"/>
  <c r="D30" i="1"/>
  <c r="C30" i="1"/>
  <c r="B30" i="1"/>
  <c r="J43" i="2"/>
  <c r="M29" i="1"/>
  <c r="E29" i="1"/>
  <c r="D29" i="1"/>
  <c r="C29" i="1"/>
  <c r="B29" i="1"/>
  <c r="J42" i="2"/>
  <c r="M28" i="1"/>
  <c r="E28" i="1"/>
  <c r="D28" i="1"/>
  <c r="C28" i="1"/>
  <c r="B28" i="1"/>
  <c r="J41" i="2"/>
  <c r="M27" i="1"/>
  <c r="E27" i="1"/>
  <c r="D27" i="1"/>
  <c r="C27" i="1"/>
  <c r="B27" i="1"/>
  <c r="J40" i="2"/>
  <c r="M26" i="1"/>
  <c r="E26" i="1"/>
  <c r="D26" i="1"/>
  <c r="C26" i="1"/>
  <c r="B26" i="1"/>
  <c r="J39" i="2"/>
  <c r="M25" i="1"/>
  <c r="E25" i="1"/>
  <c r="D25" i="1"/>
  <c r="C25" i="1"/>
  <c r="B25" i="1"/>
  <c r="J38" i="2"/>
  <c r="M24" i="1"/>
  <c r="E24" i="1"/>
  <c r="D24" i="1"/>
  <c r="C24" i="1"/>
  <c r="B24" i="1"/>
  <c r="J37" i="2"/>
  <c r="M23" i="1"/>
  <c r="E23" i="1"/>
  <c r="D23" i="1"/>
  <c r="C23" i="1"/>
  <c r="B23" i="1"/>
  <c r="J36" i="2"/>
  <c r="M22" i="1"/>
  <c r="E22" i="1"/>
  <c r="D22" i="1"/>
  <c r="C22" i="1"/>
  <c r="B22" i="1"/>
  <c r="J35" i="2"/>
  <c r="M21" i="1"/>
  <c r="E21" i="1"/>
  <c r="D21" i="1"/>
  <c r="C21" i="1"/>
  <c r="B21" i="1"/>
  <c r="J34" i="2"/>
  <c r="M20" i="1"/>
  <c r="E20" i="1"/>
  <c r="D20" i="1"/>
  <c r="C20" i="1"/>
  <c r="B20" i="1"/>
  <c r="J33" i="2"/>
  <c r="M19" i="1"/>
  <c r="E19" i="1"/>
  <c r="D19" i="1"/>
  <c r="C19" i="1"/>
  <c r="B19" i="1"/>
  <c r="J32" i="2"/>
  <c r="M18" i="1"/>
  <c r="E18" i="1"/>
  <c r="D18" i="1"/>
  <c r="C18" i="1"/>
  <c r="B18" i="1"/>
  <c r="J31" i="2"/>
  <c r="M17" i="1"/>
  <c r="E17" i="1"/>
  <c r="D17" i="1"/>
  <c r="C17" i="1"/>
  <c r="B17" i="1"/>
  <c r="J30" i="2"/>
  <c r="M16" i="1"/>
  <c r="E16" i="1"/>
  <c r="D16" i="1"/>
  <c r="C16" i="1"/>
  <c r="B16" i="1"/>
  <c r="J29" i="2"/>
  <c r="M15" i="1"/>
  <c r="E15" i="1"/>
  <c r="D15" i="1"/>
  <c r="C15" i="1"/>
  <c r="B15" i="1"/>
  <c r="J28" i="2"/>
  <c r="M14" i="1"/>
  <c r="E14" i="1"/>
  <c r="D14" i="1"/>
  <c r="C14" i="1"/>
  <c r="B14" i="1"/>
  <c r="J27" i="2"/>
  <c r="M13" i="1"/>
  <c r="E13" i="1"/>
  <c r="D13" i="1"/>
  <c r="C13" i="1"/>
  <c r="B13" i="1"/>
  <c r="J26" i="2"/>
  <c r="M12" i="1"/>
  <c r="E12" i="1"/>
  <c r="D12" i="1"/>
  <c r="C12" i="1"/>
  <c r="B12" i="1"/>
  <c r="J25" i="2"/>
  <c r="M11" i="1"/>
  <c r="E11" i="1"/>
  <c r="D11" i="1"/>
  <c r="C11" i="1"/>
  <c r="B11" i="1"/>
  <c r="J24" i="2"/>
  <c r="M10" i="1"/>
  <c r="E10" i="1"/>
  <c r="D10" i="1"/>
  <c r="C10" i="1"/>
  <c r="B10" i="1"/>
  <c r="M9" i="1"/>
  <c r="E9" i="1"/>
  <c r="D9" i="1"/>
  <c r="C9" i="1"/>
  <c r="B9" i="1"/>
  <c r="M8" i="1"/>
  <c r="E8" i="1"/>
  <c r="D8" i="1"/>
  <c r="C8" i="1"/>
  <c r="B8" i="1"/>
  <c r="M7" i="1"/>
  <c r="G7" i="1"/>
  <c r="E7" i="1"/>
  <c r="D7" i="1"/>
  <c r="C7" i="1"/>
  <c r="B7" i="1"/>
  <c r="M6" i="1"/>
  <c r="E6" i="1"/>
  <c r="D6" i="1"/>
  <c r="C6" i="1"/>
  <c r="B6" i="1"/>
  <c r="M5" i="1"/>
  <c r="G5" i="1"/>
  <c r="M4" i="1"/>
  <c r="G4" i="1"/>
  <c r="G66" i="2"/>
  <c r="E66" i="2"/>
  <c r="C66" i="2"/>
  <c r="B66" i="2"/>
  <c r="G65" i="2"/>
  <c r="E65" i="2"/>
  <c r="C65" i="2"/>
  <c r="B65" i="2"/>
  <c r="G64" i="2"/>
  <c r="E64" i="2"/>
  <c r="C64" i="2"/>
  <c r="B64" i="2"/>
  <c r="G63" i="2"/>
  <c r="E63" i="2"/>
  <c r="C63" i="2"/>
  <c r="B63" i="2"/>
  <c r="G62" i="2"/>
  <c r="E62" i="2"/>
  <c r="C62" i="2"/>
  <c r="B62" i="2"/>
  <c r="G61" i="2"/>
  <c r="E61" i="2"/>
  <c r="C61" i="2"/>
  <c r="B61" i="2"/>
  <c r="G60" i="2"/>
  <c r="E60" i="2"/>
  <c r="C60" i="2"/>
  <c r="B60" i="2"/>
  <c r="G59" i="2"/>
  <c r="E59" i="2"/>
  <c r="C59" i="2"/>
  <c r="B59" i="2"/>
  <c r="G58" i="2"/>
  <c r="E58" i="2"/>
  <c r="C58" i="2"/>
  <c r="B58" i="2"/>
  <c r="G57" i="2"/>
  <c r="E57" i="2"/>
  <c r="C57" i="2"/>
  <c r="B57" i="2"/>
  <c r="G56" i="2"/>
  <c r="E56" i="2"/>
  <c r="C56" i="2"/>
  <c r="B56" i="2"/>
  <c r="G55" i="2"/>
  <c r="E55" i="2"/>
  <c r="C55" i="2"/>
  <c r="B55" i="2"/>
  <c r="G54" i="2"/>
  <c r="E54" i="2"/>
  <c r="C54" i="2"/>
  <c r="B54" i="2"/>
  <c r="G53" i="2"/>
  <c r="E53" i="2"/>
  <c r="C53" i="2"/>
  <c r="B53" i="2"/>
  <c r="G52" i="2"/>
  <c r="E52" i="2"/>
  <c r="C52" i="2"/>
  <c r="B52" i="2"/>
  <c r="G51" i="2"/>
  <c r="E51" i="2"/>
  <c r="C51" i="2"/>
  <c r="B51" i="2"/>
  <c r="G50" i="2"/>
  <c r="E50" i="2"/>
  <c r="C50" i="2"/>
  <c r="B50" i="2"/>
  <c r="G49" i="2"/>
  <c r="E49" i="2"/>
  <c r="C49" i="2"/>
  <c r="B49" i="2"/>
  <c r="G48" i="2"/>
  <c r="E48" i="2"/>
  <c r="C48" i="2"/>
  <c r="B48" i="2"/>
  <c r="G47" i="2"/>
  <c r="E47" i="2"/>
  <c r="C47" i="2"/>
  <c r="B47" i="2"/>
  <c r="G46" i="2"/>
  <c r="E46" i="2"/>
  <c r="C46" i="2"/>
  <c r="B46" i="2"/>
  <c r="G45" i="2"/>
  <c r="E45" i="2"/>
  <c r="C45" i="2"/>
  <c r="B45" i="2"/>
  <c r="G44" i="2"/>
  <c r="E44" i="2"/>
  <c r="C44" i="2"/>
  <c r="B44" i="2"/>
  <c r="G43" i="2"/>
  <c r="E43" i="2"/>
  <c r="C43" i="2"/>
  <c r="B43" i="2"/>
  <c r="G42" i="2"/>
  <c r="E42" i="2"/>
  <c r="C42" i="2"/>
  <c r="B42" i="2"/>
  <c r="G41" i="2"/>
  <c r="E41" i="2"/>
  <c r="C41" i="2"/>
  <c r="B41" i="2"/>
  <c r="G40" i="2"/>
  <c r="E40" i="2"/>
  <c r="C40" i="2"/>
  <c r="B40" i="2"/>
  <c r="G39" i="2"/>
  <c r="E39" i="2"/>
  <c r="C39" i="2"/>
  <c r="B39" i="2"/>
  <c r="G38" i="2"/>
  <c r="E38" i="2"/>
  <c r="C38" i="2"/>
  <c r="B38" i="2"/>
  <c r="G37" i="2"/>
  <c r="E37" i="2"/>
  <c r="C37" i="2"/>
  <c r="B37" i="2"/>
  <c r="G36" i="2"/>
  <c r="E36" i="2"/>
  <c r="C36" i="2"/>
  <c r="B36" i="2"/>
  <c r="G35" i="2"/>
  <c r="E35" i="2"/>
  <c r="C35" i="2"/>
  <c r="B35" i="2"/>
  <c r="G34" i="2"/>
  <c r="E34" i="2"/>
  <c r="C34" i="2"/>
  <c r="B34" i="2"/>
  <c r="G33" i="2"/>
  <c r="E33" i="2"/>
  <c r="C33" i="2"/>
  <c r="B33" i="2"/>
  <c r="G32" i="2"/>
  <c r="E32" i="2"/>
  <c r="C32" i="2"/>
  <c r="B32" i="2"/>
  <c r="G31" i="2"/>
  <c r="E31" i="2"/>
  <c r="C31" i="2"/>
  <c r="B31" i="2"/>
  <c r="G30" i="2"/>
  <c r="E30" i="2"/>
  <c r="C30" i="2"/>
  <c r="B30" i="2"/>
  <c r="G29" i="2"/>
  <c r="E29" i="2"/>
  <c r="C29" i="2"/>
  <c r="B29" i="2"/>
  <c r="G28" i="2"/>
  <c r="E28" i="2"/>
  <c r="C28" i="2"/>
  <c r="B28" i="2"/>
  <c r="G27" i="2"/>
  <c r="E27" i="2"/>
  <c r="C27" i="2"/>
  <c r="B27" i="2"/>
  <c r="G26" i="2"/>
  <c r="E26" i="2"/>
  <c r="C26" i="2"/>
  <c r="B26" i="2"/>
  <c r="G25" i="2"/>
  <c r="E25" i="2"/>
  <c r="C25" i="2"/>
  <c r="B25" i="2"/>
  <c r="G24" i="2"/>
  <c r="E24" i="2"/>
  <c r="C24" i="2"/>
  <c r="B24" i="2"/>
  <c r="G23" i="2"/>
  <c r="E23" i="2"/>
  <c r="C23" i="2"/>
  <c r="B23" i="2"/>
  <c r="G22" i="2"/>
  <c r="E22" i="2"/>
  <c r="C22" i="2"/>
  <c r="B22" i="2"/>
  <c r="G21" i="2"/>
  <c r="E21" i="2"/>
  <c r="C21" i="2"/>
  <c r="B21" i="2"/>
  <c r="G20" i="2"/>
  <c r="E20" i="2"/>
  <c r="C20" i="2"/>
  <c r="B20" i="2"/>
  <c r="G19" i="2"/>
  <c r="E19" i="2"/>
  <c r="C19" i="2"/>
  <c r="B19" i="2"/>
  <c r="G18" i="2"/>
  <c r="E18" i="2"/>
  <c r="C18" i="2"/>
  <c r="B18" i="2"/>
  <c r="D5" i="1"/>
  <c r="C5" i="1"/>
  <c r="B5" i="1"/>
  <c r="D4" i="1"/>
  <c r="C4" i="1"/>
  <c r="B4" i="1"/>
  <c r="C3" i="1"/>
  <c r="B3" i="1"/>
  <c r="D3" i="1"/>
  <c r="E5" i="1"/>
  <c r="E4" i="1"/>
  <c r="B16" i="4"/>
  <c r="B17" i="4" s="1"/>
  <c r="D12" i="4"/>
  <c r="B12" i="4"/>
  <c r="H18" i="3"/>
  <c r="J18" i="3"/>
  <c r="F18" i="3"/>
  <c r="G17" i="2"/>
  <c r="E3" i="1"/>
  <c r="B19" i="4" l="1"/>
  <c r="O10" i="3" s="1"/>
  <c r="J50" i="1"/>
  <c r="K50" i="1" s="1"/>
  <c r="J20" i="1"/>
  <c r="K20" i="1" s="1"/>
  <c r="J16" i="1"/>
  <c r="K16" i="1" s="1"/>
  <c r="J52" i="1"/>
  <c r="K52" i="1" s="1"/>
  <c r="J23" i="1"/>
  <c r="K23" i="1" s="1"/>
  <c r="J12" i="1"/>
  <c r="K12" i="1" s="1"/>
  <c r="J41" i="1"/>
  <c r="K41" i="1" s="1"/>
  <c r="J32" i="1"/>
  <c r="K32" i="1" s="1"/>
  <c r="J37" i="1"/>
  <c r="K37" i="1" s="1"/>
  <c r="J19" i="1"/>
  <c r="K19" i="1" s="1"/>
  <c r="J31" i="1"/>
  <c r="K31" i="1" s="1"/>
  <c r="J10" i="1"/>
  <c r="K10" i="1" s="1"/>
  <c r="J15" i="1"/>
  <c r="K15" i="1" s="1"/>
  <c r="J35" i="1"/>
  <c r="K35" i="1" s="1"/>
  <c r="J28" i="1"/>
  <c r="K28" i="1" s="1"/>
  <c r="J42" i="1"/>
  <c r="K42" i="1" s="1"/>
  <c r="J9" i="1"/>
  <c r="K9" i="1" s="1"/>
  <c r="J51" i="1"/>
  <c r="K51" i="1" s="1"/>
  <c r="J34" i="1"/>
  <c r="K34" i="1" s="1"/>
  <c r="J14" i="1"/>
  <c r="K14" i="1" s="1"/>
  <c r="J43" i="1"/>
  <c r="K43" i="1" s="1"/>
  <c r="J30" i="1"/>
  <c r="K30" i="1" s="1"/>
  <c r="J8" i="1"/>
  <c r="K8" i="1" s="1"/>
  <c r="J17" i="1"/>
  <c r="K17" i="1" s="1"/>
  <c r="J27" i="1"/>
  <c r="K27" i="1" s="1"/>
  <c r="J26" i="1"/>
  <c r="K26" i="1" s="1"/>
  <c r="J40" i="1"/>
  <c r="K40" i="1" s="1"/>
  <c r="J45" i="1"/>
  <c r="K45" i="1" s="1"/>
  <c r="J44" i="1"/>
  <c r="K44" i="1" s="1"/>
  <c r="J13" i="1"/>
  <c r="K13" i="1" s="1"/>
  <c r="J29" i="1"/>
  <c r="K29" i="1" s="1"/>
  <c r="J11" i="1"/>
  <c r="K11" i="1" s="1"/>
  <c r="J46" i="1"/>
  <c r="K46" i="1" s="1"/>
  <c r="J36" i="1"/>
  <c r="K36" i="1" s="1"/>
  <c r="J21" i="1"/>
  <c r="K21" i="1" s="1"/>
  <c r="J18" i="1"/>
  <c r="K18" i="1" s="1"/>
  <c r="J22" i="1"/>
  <c r="K22" i="1" s="1"/>
  <c r="J48" i="1"/>
  <c r="K48" i="1" s="1"/>
  <c r="J39" i="1"/>
  <c r="K39" i="1" s="1"/>
  <c r="J33" i="1"/>
  <c r="K33" i="1" s="1"/>
  <c r="J38" i="1"/>
  <c r="K38" i="1" s="1"/>
  <c r="J49" i="1"/>
  <c r="K49" i="1" s="1"/>
  <c r="J25" i="1"/>
  <c r="K25" i="1" s="1"/>
  <c r="J47" i="1"/>
  <c r="K47" i="1" s="1"/>
  <c r="J24" i="1"/>
  <c r="K24" i="1" s="1"/>
  <c r="C17" i="2"/>
  <c r="B17" i="2"/>
  <c r="M3" i="1"/>
  <c r="E17" i="2"/>
  <c r="G3" i="1"/>
  <c r="J4" i="1" l="1"/>
  <c r="K4" i="1" s="1"/>
  <c r="J7" i="1"/>
  <c r="K7" i="1" s="1"/>
  <c r="J5" i="1"/>
  <c r="K5" i="1" s="1"/>
  <c r="J6" i="1"/>
  <c r="K6" i="1" s="1"/>
  <c r="Q18" i="3"/>
  <c r="J3" i="1"/>
  <c r="K3" i="1" s="1"/>
  <c r="F45" i="1" l="1"/>
  <c r="F42" i="1"/>
  <c r="F32" i="1"/>
  <c r="F14" i="1"/>
  <c r="F10" i="1"/>
  <c r="F34" i="1"/>
  <c r="F15" i="1"/>
  <c r="L15" i="1" s="1"/>
  <c r="N15" i="1" s="1"/>
  <c r="F50" i="1"/>
  <c r="L50" i="1" s="1"/>
  <c r="N50" i="1" s="1"/>
  <c r="F41" i="1"/>
  <c r="F36" i="1"/>
  <c r="F31" i="1"/>
  <c r="F27" i="1"/>
  <c r="F22" i="1"/>
  <c r="F13" i="1"/>
  <c r="F9" i="1"/>
  <c r="L9" i="1" s="1"/>
  <c r="N9" i="1" s="1"/>
  <c r="P9" i="1" s="1"/>
  <c r="F46" i="1"/>
  <c r="L46" i="1" s="1"/>
  <c r="N46" i="1" s="1"/>
  <c r="F24" i="1"/>
  <c r="F49" i="1"/>
  <c r="F40" i="1"/>
  <c r="F21" i="1"/>
  <c r="F18" i="1"/>
  <c r="F8" i="1"/>
  <c r="F48" i="1"/>
  <c r="L48" i="1" s="1"/>
  <c r="N48" i="1" s="1"/>
  <c r="F44" i="1"/>
  <c r="L44" i="1" s="1"/>
  <c r="N44" i="1" s="1"/>
  <c r="F39" i="1"/>
  <c r="F35" i="1"/>
  <c r="F30" i="1"/>
  <c r="F17" i="1"/>
  <c r="F6" i="1"/>
  <c r="F37" i="1"/>
  <c r="F47" i="1"/>
  <c r="L47" i="1" s="1"/>
  <c r="N47" i="1" s="1"/>
  <c r="F29" i="1"/>
  <c r="L29" i="1" s="1"/>
  <c r="N29" i="1" s="1"/>
  <c r="F26" i="1"/>
  <c r="F16" i="1"/>
  <c r="F12" i="1"/>
  <c r="F7" i="1"/>
  <c r="F52" i="1"/>
  <c r="F43" i="1"/>
  <c r="F38" i="1"/>
  <c r="L38" i="1" s="1"/>
  <c r="N38" i="1" s="1"/>
  <c r="F25" i="1"/>
  <c r="L25" i="1" s="1"/>
  <c r="N25" i="1" s="1"/>
  <c r="F20" i="1"/>
  <c r="F11" i="1"/>
  <c r="F51" i="1"/>
  <c r="F33" i="1"/>
  <c r="F28" i="1"/>
  <c r="F23" i="1"/>
  <c r="F19" i="1"/>
  <c r="L19" i="1" s="1"/>
  <c r="N19" i="1" s="1"/>
  <c r="F4" i="1"/>
  <c r="L4" i="1" s="1"/>
  <c r="N4" i="1" s="1"/>
  <c r="F5" i="1"/>
  <c r="L5" i="1" s="1"/>
  <c r="F3" i="1"/>
  <c r="L3" i="1" s="1"/>
  <c r="F9" i="4"/>
  <c r="F8" i="4"/>
  <c r="F4" i="4"/>
  <c r="F12" i="4"/>
  <c r="S21" i="3" l="1"/>
  <c r="T21" i="3" s="1"/>
  <c r="O4" i="1" s="1"/>
  <c r="P4" i="1"/>
  <c r="O25" i="1"/>
  <c r="S42" i="3"/>
  <c r="T42" i="3" s="1"/>
  <c r="O47" i="1"/>
  <c r="S64" i="3"/>
  <c r="T64" i="3" s="1"/>
  <c r="O44" i="1"/>
  <c r="S61" i="3"/>
  <c r="T61" i="3" s="1"/>
  <c r="O15" i="1"/>
  <c r="Q15" i="1" s="1"/>
  <c r="S32" i="3"/>
  <c r="T32" i="3" s="1"/>
  <c r="O46" i="1"/>
  <c r="S63" i="3"/>
  <c r="T63" i="3" s="1"/>
  <c r="O19" i="1"/>
  <c r="S36" i="3"/>
  <c r="T36" i="3" s="1"/>
  <c r="S26" i="3"/>
  <c r="T26" i="3" s="1"/>
  <c r="O9" i="1" s="1"/>
  <c r="O29" i="1"/>
  <c r="Q29" i="1" s="1"/>
  <c r="S46" i="3"/>
  <c r="T46" i="3" s="1"/>
  <c r="O50" i="1"/>
  <c r="S67" i="3"/>
  <c r="T67" i="3" s="1"/>
  <c r="O38" i="1"/>
  <c r="S55" i="3"/>
  <c r="T55" i="3" s="1"/>
  <c r="O48" i="1"/>
  <c r="Q48" i="1" s="1"/>
  <c r="S65" i="3"/>
  <c r="T65" i="3" s="1"/>
  <c r="L37" i="1"/>
  <c r="N37" i="1" s="1"/>
  <c r="L43" i="1"/>
  <c r="N43" i="1" s="1"/>
  <c r="L27" i="1"/>
  <c r="N27" i="1" s="1"/>
  <c r="L8" i="1"/>
  <c r="N8" i="1" s="1"/>
  <c r="L13" i="1"/>
  <c r="N13" i="1" s="1"/>
  <c r="L28" i="1"/>
  <c r="N28" i="1" s="1"/>
  <c r="L18" i="1"/>
  <c r="N18" i="1" s="1"/>
  <c r="L10" i="1"/>
  <c r="N10" i="1" s="1"/>
  <c r="L33" i="1"/>
  <c r="N33" i="1" s="1"/>
  <c r="H47" i="2" s="1"/>
  <c r="L21" i="1"/>
  <c r="N21" i="1" s="1"/>
  <c r="L51" i="1"/>
  <c r="N51" i="1" s="1"/>
  <c r="H65" i="2" s="1"/>
  <c r="L40" i="1"/>
  <c r="N40" i="1" s="1"/>
  <c r="L32" i="1"/>
  <c r="N32" i="1" s="1"/>
  <c r="L6" i="1"/>
  <c r="N6" i="1" s="1"/>
  <c r="P6" i="1" s="1"/>
  <c r="L22" i="1"/>
  <c r="N22" i="1" s="1"/>
  <c r="L7" i="1"/>
  <c r="N7" i="1" s="1"/>
  <c r="P7" i="1" s="1"/>
  <c r="L14" i="1"/>
  <c r="N14" i="1" s="1"/>
  <c r="N3" i="1"/>
  <c r="P3" i="1" s="1"/>
  <c r="L11" i="1"/>
  <c r="N11" i="1" s="1"/>
  <c r="L16" i="1"/>
  <c r="N16" i="1" s="1"/>
  <c r="L35" i="1"/>
  <c r="N35" i="1" s="1"/>
  <c r="L49" i="1"/>
  <c r="N49" i="1" s="1"/>
  <c r="L36" i="1"/>
  <c r="N36" i="1" s="1"/>
  <c r="L42" i="1"/>
  <c r="N42" i="1" s="1"/>
  <c r="L23" i="1"/>
  <c r="N23" i="1" s="1"/>
  <c r="L34" i="1"/>
  <c r="N34" i="1" s="1"/>
  <c r="L52" i="1"/>
  <c r="N52" i="1" s="1"/>
  <c r="L17" i="1"/>
  <c r="N17" i="1" s="1"/>
  <c r="L12" i="1"/>
  <c r="N12" i="1" s="1"/>
  <c r="L30" i="1"/>
  <c r="N30" i="1" s="1"/>
  <c r="L31" i="1"/>
  <c r="N31" i="1" s="1"/>
  <c r="N5" i="1"/>
  <c r="P5" i="1" s="1"/>
  <c r="L20" i="1"/>
  <c r="N20" i="1" s="1"/>
  <c r="L26" i="1"/>
  <c r="N26" i="1" s="1"/>
  <c r="L39" i="1"/>
  <c r="N39" i="1" s="1"/>
  <c r="L24" i="1"/>
  <c r="N24" i="1" s="1"/>
  <c r="L41" i="1"/>
  <c r="N41" i="1" s="1"/>
  <c r="L45" i="1"/>
  <c r="N45" i="1" s="1"/>
  <c r="Q46" i="1"/>
  <c r="F60" i="2"/>
  <c r="H58" i="2"/>
  <c r="F58" i="2"/>
  <c r="F23" i="2"/>
  <c r="H33" i="2"/>
  <c r="F33" i="2"/>
  <c r="F43" i="2"/>
  <c r="Q47" i="1"/>
  <c r="F61" i="2"/>
  <c r="F17" i="2"/>
  <c r="H64" i="2"/>
  <c r="F64" i="2"/>
  <c r="F29" i="2"/>
  <c r="Q25" i="1"/>
  <c r="F39" i="2"/>
  <c r="Q38" i="1"/>
  <c r="F52" i="2"/>
  <c r="F62" i="2"/>
  <c r="H60" i="2"/>
  <c r="S25" i="3" l="1"/>
  <c r="T25" i="3" s="1"/>
  <c r="O8" i="1" s="1"/>
  <c r="P8" i="1"/>
  <c r="O14" i="1"/>
  <c r="S31" i="3"/>
  <c r="T31" i="3" s="1"/>
  <c r="O21" i="1"/>
  <c r="Q21" i="1" s="1"/>
  <c r="S38" i="3"/>
  <c r="T38" i="3" s="1"/>
  <c r="O26" i="1"/>
  <c r="I40" i="2" s="1"/>
  <c r="S43" i="3"/>
  <c r="T43" i="3" s="1"/>
  <c r="H34" i="2"/>
  <c r="O20" i="1"/>
  <c r="Q20" i="1" s="1"/>
  <c r="S37" i="3"/>
  <c r="T37" i="3" s="1"/>
  <c r="S24" i="3"/>
  <c r="T24" i="3" s="1"/>
  <c r="O7" i="1" s="1"/>
  <c r="O36" i="1"/>
  <c r="I50" i="2" s="1"/>
  <c r="S53" i="3"/>
  <c r="T53" i="3" s="1"/>
  <c r="H63" i="2"/>
  <c r="O49" i="1"/>
  <c r="I63" i="2" s="1"/>
  <c r="S66" i="3"/>
  <c r="T66" i="3" s="1"/>
  <c r="O34" i="1"/>
  <c r="Q34" i="1" s="1"/>
  <c r="S51" i="3"/>
  <c r="T51" i="3" s="1"/>
  <c r="O33" i="1"/>
  <c r="I47" i="2" s="1"/>
  <c r="K47" i="2" s="1"/>
  <c r="S50" i="3"/>
  <c r="T50" i="3" s="1"/>
  <c r="H24" i="2"/>
  <c r="O10" i="1"/>
  <c r="I24" i="2" s="1"/>
  <c r="S27" i="3"/>
  <c r="T27" i="3" s="1"/>
  <c r="O30" i="1"/>
  <c r="Q30" i="1" s="1"/>
  <c r="S47" i="3"/>
  <c r="T47" i="3" s="1"/>
  <c r="O12" i="1"/>
  <c r="I26" i="2" s="1"/>
  <c r="S29" i="3"/>
  <c r="T29" i="3" s="1"/>
  <c r="H27" i="2"/>
  <c r="O13" i="1"/>
  <c r="S30" i="3"/>
  <c r="T30" i="3" s="1"/>
  <c r="Q14" i="1"/>
  <c r="O23" i="1"/>
  <c r="Q23" i="1" s="1"/>
  <c r="S40" i="3"/>
  <c r="T40" i="3" s="1"/>
  <c r="S22" i="3"/>
  <c r="T22" i="3" s="1"/>
  <c r="O5" i="1" s="1"/>
  <c r="O22" i="1"/>
  <c r="Q22" i="1" s="1"/>
  <c r="S39" i="3"/>
  <c r="T39" i="3" s="1"/>
  <c r="O45" i="1"/>
  <c r="Q45" i="1" s="1"/>
  <c r="S62" i="3"/>
  <c r="T62" i="3" s="1"/>
  <c r="O28" i="1"/>
  <c r="I42" i="2" s="1"/>
  <c r="S45" i="3"/>
  <c r="T45" i="3" s="1"/>
  <c r="H49" i="2"/>
  <c r="O35" i="1"/>
  <c r="I49" i="2" s="1"/>
  <c r="S52" i="3"/>
  <c r="T52" i="3" s="1"/>
  <c r="O24" i="1"/>
  <c r="I38" i="2" s="1"/>
  <c r="S41" i="3"/>
  <c r="T41" i="3" s="1"/>
  <c r="O16" i="1"/>
  <c r="Q16" i="1" s="1"/>
  <c r="S33" i="3"/>
  <c r="T33" i="3" s="1"/>
  <c r="O40" i="1"/>
  <c r="Q40" i="1" s="1"/>
  <c r="S57" i="3"/>
  <c r="T57" i="3" s="1"/>
  <c r="O43" i="1"/>
  <c r="Q43" i="1" s="1"/>
  <c r="S60" i="3"/>
  <c r="T60" i="3" s="1"/>
  <c r="O37" i="1"/>
  <c r="I51" i="2" s="1"/>
  <c r="S54" i="3"/>
  <c r="T54" i="3" s="1"/>
  <c r="H56" i="2"/>
  <c r="O42" i="1"/>
  <c r="I56" i="2" s="1"/>
  <c r="K56" i="2" s="1"/>
  <c r="S59" i="3"/>
  <c r="T59" i="3" s="1"/>
  <c r="O31" i="1"/>
  <c r="I45" i="2" s="1"/>
  <c r="S48" i="3"/>
  <c r="T48" i="3" s="1"/>
  <c r="O18" i="1"/>
  <c r="Q18" i="1" s="1"/>
  <c r="S35" i="3"/>
  <c r="T35" i="3" s="1"/>
  <c r="S23" i="3"/>
  <c r="T23" i="3" s="1"/>
  <c r="O6" i="1" s="1"/>
  <c r="O41" i="1"/>
  <c r="I55" i="2" s="1"/>
  <c r="S58" i="3"/>
  <c r="T58" i="3" s="1"/>
  <c r="O32" i="1"/>
  <c r="Q32" i="1" s="1"/>
  <c r="S49" i="3"/>
  <c r="T49" i="3" s="1"/>
  <c r="H31" i="2"/>
  <c r="O17" i="1"/>
  <c r="S34" i="3"/>
  <c r="T34" i="3" s="1"/>
  <c r="O39" i="1"/>
  <c r="I53" i="2" s="1"/>
  <c r="S56" i="3"/>
  <c r="T56" i="3" s="1"/>
  <c r="O52" i="1"/>
  <c r="I66" i="2" s="1"/>
  <c r="S69" i="3"/>
  <c r="T69" i="3" s="1"/>
  <c r="H25" i="2"/>
  <c r="O11" i="1"/>
  <c r="S28" i="3"/>
  <c r="T28" i="3" s="1"/>
  <c r="O51" i="1"/>
  <c r="I65" i="2" s="1"/>
  <c r="K65" i="2" s="1"/>
  <c r="S68" i="3"/>
  <c r="T68" i="3" s="1"/>
  <c r="H41" i="2"/>
  <c r="O27" i="1"/>
  <c r="I41" i="2" s="1"/>
  <c r="S44" i="3"/>
  <c r="T44" i="3" s="1"/>
  <c r="S20" i="3"/>
  <c r="T20" i="3" s="1"/>
  <c r="O3" i="1" s="1"/>
  <c r="F63" i="2"/>
  <c r="F25" i="2"/>
  <c r="F49" i="2"/>
  <c r="F37" i="2"/>
  <c r="F26" i="2"/>
  <c r="F31" i="2"/>
  <c r="F56" i="2"/>
  <c r="F30" i="2"/>
  <c r="F21" i="2"/>
  <c r="F36" i="2"/>
  <c r="F65" i="2"/>
  <c r="F32" i="2"/>
  <c r="F41" i="2"/>
  <c r="F45" i="2"/>
  <c r="F50" i="2"/>
  <c r="J21" i="2"/>
  <c r="F55" i="2"/>
  <c r="F24" i="2"/>
  <c r="F53" i="2"/>
  <c r="F20" i="2"/>
  <c r="F35" i="2"/>
  <c r="F42" i="2"/>
  <c r="F57" i="2"/>
  <c r="F34" i="2"/>
  <c r="F54" i="2"/>
  <c r="F38" i="2"/>
  <c r="F44" i="2"/>
  <c r="F48" i="2"/>
  <c r="F22" i="2"/>
  <c r="F66" i="2"/>
  <c r="F59" i="2"/>
  <c r="F40" i="2"/>
  <c r="F28" i="2"/>
  <c r="F46" i="2"/>
  <c r="F47" i="2"/>
  <c r="F27" i="2"/>
  <c r="F51" i="2"/>
  <c r="J20" i="2"/>
  <c r="I22" i="2"/>
  <c r="J22" i="2"/>
  <c r="I23" i="2"/>
  <c r="J23" i="2"/>
  <c r="J66" i="2"/>
  <c r="H29" i="2"/>
  <c r="H39" i="2"/>
  <c r="H43" i="2"/>
  <c r="H23" i="2"/>
  <c r="Q44" i="1"/>
  <c r="H61" i="2"/>
  <c r="H44" i="2"/>
  <c r="H62" i="2"/>
  <c r="H52" i="2"/>
  <c r="H21" i="2"/>
  <c r="F19" i="2"/>
  <c r="Q50" i="1"/>
  <c r="F18" i="2"/>
  <c r="Q19" i="1"/>
  <c r="H54" i="2"/>
  <c r="H22" i="2"/>
  <c r="H32" i="2"/>
  <c r="H55" i="2"/>
  <c r="H53" i="2"/>
  <c r="H66" i="2"/>
  <c r="H26" i="2"/>
  <c r="H28" i="2"/>
  <c r="Q11" i="1"/>
  <c r="H36" i="2"/>
  <c r="Q13" i="1"/>
  <c r="Q17" i="1"/>
  <c r="H37" i="2"/>
  <c r="H30" i="2"/>
  <c r="H20" i="2"/>
  <c r="H38" i="2"/>
  <c r="H48" i="2"/>
  <c r="H42" i="2"/>
  <c r="H51" i="2"/>
  <c r="H57" i="2"/>
  <c r="H46" i="2"/>
  <c r="H35" i="2"/>
  <c r="H50" i="2"/>
  <c r="H45" i="2"/>
  <c r="H40" i="2"/>
  <c r="H59" i="2"/>
  <c r="I52" i="2"/>
  <c r="I61" i="2"/>
  <c r="I37" i="2"/>
  <c r="I60" i="2"/>
  <c r="K60" i="2" s="1"/>
  <c r="I43" i="2"/>
  <c r="I29" i="2"/>
  <c r="I39" i="2"/>
  <c r="I35" i="2"/>
  <c r="I36" i="2"/>
  <c r="I62" i="2"/>
  <c r="H17" i="2"/>
  <c r="K24" i="2" l="1"/>
  <c r="Q31" i="1"/>
  <c r="I59" i="2"/>
  <c r="I46" i="2"/>
  <c r="Q41" i="1"/>
  <c r="I44" i="2"/>
  <c r="I54" i="2"/>
  <c r="K49" i="2"/>
  <c r="Q39" i="1"/>
  <c r="Q28" i="1"/>
  <c r="Q24" i="1"/>
  <c r="Q12" i="1"/>
  <c r="Q36" i="1"/>
  <c r="K63" i="2"/>
  <c r="Q37" i="1"/>
  <c r="K41" i="2"/>
  <c r="K29" i="2"/>
  <c r="J18" i="2"/>
  <c r="Q8" i="1"/>
  <c r="Q9" i="1"/>
  <c r="H19" i="2"/>
  <c r="I19" i="2"/>
  <c r="Q52" i="1"/>
  <c r="K39" i="2"/>
  <c r="K43" i="2"/>
  <c r="I58" i="2"/>
  <c r="K58" i="2" s="1"/>
  <c r="Q7" i="1"/>
  <c r="K61" i="2"/>
  <c r="K23" i="2"/>
  <c r="K52" i="2"/>
  <c r="Q27" i="1"/>
  <c r="K44" i="2"/>
  <c r="K62" i="2"/>
  <c r="K22" i="2"/>
  <c r="J19" i="2"/>
  <c r="H18" i="2"/>
  <c r="K53" i="2"/>
  <c r="I64" i="2"/>
  <c r="K64" i="2" s="1"/>
  <c r="I48" i="2"/>
  <c r="K48" i="2" s="1"/>
  <c r="K54" i="2"/>
  <c r="K55" i="2"/>
  <c r="K66" i="2"/>
  <c r="Q10" i="1"/>
  <c r="K36" i="2"/>
  <c r="K35" i="2"/>
  <c r="I25" i="2"/>
  <c r="K25" i="2" s="1"/>
  <c r="Q49" i="1"/>
  <c r="Q35" i="1"/>
  <c r="Q6" i="1"/>
  <c r="K38" i="2"/>
  <c r="Q51" i="1"/>
  <c r="K50" i="2"/>
  <c r="K26" i="2"/>
  <c r="K46" i="2"/>
  <c r="K51" i="2"/>
  <c r="Q33" i="1"/>
  <c r="Q26" i="1"/>
  <c r="Q42" i="1"/>
  <c r="K40" i="2"/>
  <c r="I57" i="2"/>
  <c r="K57" i="2" s="1"/>
  <c r="I20" i="2"/>
  <c r="K20" i="2" s="1"/>
  <c r="I27" i="2"/>
  <c r="K27" i="2" s="1"/>
  <c r="K42" i="2"/>
  <c r="K59" i="2"/>
  <c r="K37" i="2"/>
  <c r="K45" i="2"/>
  <c r="I32" i="2"/>
  <c r="K32" i="2" s="1"/>
  <c r="I34" i="2"/>
  <c r="K34" i="2" s="1"/>
  <c r="I28" i="2"/>
  <c r="K28" i="2" s="1"/>
  <c r="I31" i="2"/>
  <c r="K31" i="2" s="1"/>
  <c r="I33" i="2"/>
  <c r="K33" i="2" s="1"/>
  <c r="I30" i="2"/>
  <c r="K30" i="2" s="1"/>
  <c r="I21" i="2"/>
  <c r="K21" i="2" s="1"/>
  <c r="J17" i="2"/>
  <c r="H67" i="2" l="1"/>
  <c r="Q4" i="1"/>
  <c r="I18" i="2"/>
  <c r="K18" i="2" s="1"/>
  <c r="J67" i="2"/>
  <c r="K19" i="2"/>
  <c r="Q5" i="1"/>
  <c r="Q3" i="1"/>
  <c r="I17" i="2"/>
  <c r="K17" i="2" l="1"/>
  <c r="K67" i="2" s="1"/>
  <c r="J14" i="2" s="1"/>
  <c r="I67" i="2"/>
</calcChain>
</file>

<file path=xl/comments1.xml><?xml version="1.0" encoding="utf-8"?>
<comments xmlns="http://schemas.openxmlformats.org/spreadsheetml/2006/main">
  <authors>
    <author>andrewj</author>
  </authors>
  <commentList>
    <comment ref="F18" authorId="0" shapeId="0">
      <text>
        <r>
          <rPr>
            <sz val="9"/>
            <color indexed="81"/>
            <rFont val="Tahoma"/>
            <family val="2"/>
          </rPr>
          <t>A variable salary is one where the employee works different hours in any given period, or has contractual commissions.
If they have a fixed wage but get non-contractual bonuses or pay rises, then that is not a variable salary.
Occasional paid overtime is not enough to make a salary variable.</t>
        </r>
      </text>
    </comment>
    <comment ref="G18" authorId="0" shapeId="0">
      <text>
        <r>
          <rPr>
            <sz val="9"/>
            <color indexed="81"/>
            <rFont val="Tahoma"/>
            <family val="2"/>
          </rPr>
          <t>This is Employer's NIC, not Employee's.
Nearly all employees are liable.
The main exceptions are employees under 21, and apprentices under 25.
Employees over pension age are still liable for Employer's NIC.</t>
        </r>
      </text>
    </comment>
    <comment ref="H18" authorId="0" shapeId="0">
      <text>
        <r>
          <rPr>
            <sz val="9"/>
            <color indexed="81"/>
            <rFont val="Tahoma"/>
            <family val="2"/>
          </rPr>
          <t xml:space="preserve">
Answer Yes if the employee is in an Auto-enrolment pension scheme.
Answer No if they don't qualify, or if they have opted out.</t>
        </r>
      </text>
    </comment>
    <comment ref="I18" authorId="0" shapeId="0">
      <text>
        <r>
          <rPr>
            <sz val="9"/>
            <color indexed="81"/>
            <rFont val="Tahoma"/>
            <family val="2"/>
          </rPr>
          <t xml:space="preserve">Enter the date the employee started in the business, if they joined after 5 April 2019.
You can leave it blank if they were employed before then
</t>
        </r>
      </text>
    </comment>
    <comment ref="J18" authorId="0" shapeId="0">
      <text>
        <r>
          <rPr>
            <sz val="9"/>
            <color indexed="81"/>
            <rFont val="Tahoma"/>
            <family val="2"/>
          </rPr>
          <t xml:space="preserve">'Say yes only if an RTI submission has been made for this employee before 19 March.
New employees before 19 March who have not yet been paid do </t>
        </r>
        <r>
          <rPr>
            <u/>
            <sz val="9"/>
            <color indexed="81"/>
            <rFont val="Tahoma"/>
            <family val="2"/>
          </rPr>
          <t>not</t>
        </r>
        <r>
          <rPr>
            <sz val="9"/>
            <color indexed="81"/>
            <rFont val="Tahoma"/>
            <family val="2"/>
          </rPr>
          <t xml:space="preserve"> qualify for furlough pay.</t>
        </r>
      </text>
    </comment>
    <comment ref="K18" authorId="0" shapeId="0">
      <text>
        <r>
          <rPr>
            <sz val="9"/>
            <color indexed="81"/>
            <rFont val="Tahoma"/>
            <family val="2"/>
          </rPr>
          <t>You should keep a record of the relevant dates, and ensure that the documentation is safely filed, in case HMRC decide to audit your claim.  You need to keep it for 5 years.</t>
        </r>
      </text>
    </comment>
    <comment ref="N18" authorId="0" shapeId="0">
      <text>
        <r>
          <rPr>
            <sz val="9"/>
            <color indexed="81"/>
            <rFont val="Tahoma"/>
            <family val="2"/>
          </rPr>
          <t xml:space="preserve">Enter the employee's annual salary as at 19 March 2020 (so after any pay rises in the last year).
You can include contractual bonuses and commissions, but not discretionary ones.
All non-cash benefits must be excluded.
If you have a salary sacrifice scheme, you must use the salary </t>
        </r>
        <r>
          <rPr>
            <u/>
            <sz val="9"/>
            <color indexed="81"/>
            <rFont val="Tahoma"/>
            <family val="2"/>
          </rPr>
          <t>after</t>
        </r>
        <r>
          <rPr>
            <sz val="9"/>
            <color indexed="81"/>
            <rFont val="Tahoma"/>
            <family val="2"/>
          </rPr>
          <t xml:space="preserve"> the sacrifice.</t>
        </r>
      </text>
    </comment>
    <comment ref="O18" authorId="0" shapeId="0">
      <text>
        <r>
          <rPr>
            <sz val="9"/>
            <color indexed="81"/>
            <rFont val="Tahoma"/>
            <family val="2"/>
          </rPr>
          <t xml:space="preserve">If the employee's pay is variable, you can pay the higher of:
- Their pay this period last year.
- Their average pay over the last year, based on their total pay in 2019/20.
You can take the pay from their payslip for 'this period last year', but make sure you exclude any benefits, expenses, salary sacrifice, and discretionary payments.
If they were furloughed after 6 April you can get the total pay from the P60 (limited as above). 
HOWEVER: if they were furloughed before 6 April you can only include pay arising before they were furloughed.
</t>
        </r>
      </text>
    </comment>
    <comment ref="Q18" authorId="0" shapeId="0">
      <text>
        <r>
          <rPr>
            <sz val="9"/>
            <color indexed="81"/>
            <rFont val="Tahoma"/>
            <family val="2"/>
          </rPr>
          <t>This is calendar days, not working days.  
You need to include weekends, bank holidays, and non-working days.</t>
        </r>
      </text>
    </comment>
  </commentList>
</comments>
</file>

<file path=xl/sharedStrings.xml><?xml version="1.0" encoding="utf-8"?>
<sst xmlns="http://schemas.openxmlformats.org/spreadsheetml/2006/main" count="366" uniqueCount="187">
  <si>
    <t>Salary varies?</t>
  </si>
  <si>
    <t>Higher of the two</t>
  </si>
  <si>
    <t>Surname</t>
  </si>
  <si>
    <t>Firstname</t>
  </si>
  <si>
    <t>Accounts Office Reference</t>
  </si>
  <si>
    <t>From:</t>
  </si>
  <si>
    <t>until:</t>
  </si>
  <si>
    <t>NI Number</t>
  </si>
  <si>
    <t>Furloughed Pay</t>
  </si>
  <si>
    <t>Employers NIC</t>
  </si>
  <si>
    <t>Pension contribution</t>
  </si>
  <si>
    <t>Total Value of Claim</t>
  </si>
  <si>
    <t>yes</t>
  </si>
  <si>
    <t>Pension</t>
  </si>
  <si>
    <t>Employer Name</t>
  </si>
  <si>
    <t>PAYE reference</t>
  </si>
  <si>
    <t>Bank Sort Code</t>
  </si>
  <si>
    <t>Contact number</t>
  </si>
  <si>
    <t>Claim Period</t>
  </si>
  <si>
    <t>Days:</t>
  </si>
  <si>
    <t>Auto enrolment?</t>
  </si>
  <si>
    <t>National insurance</t>
  </si>
  <si>
    <t>Weekly</t>
  </si>
  <si>
    <t>Monthly</t>
  </si>
  <si>
    <t>Length:</t>
  </si>
  <si>
    <t>Days furloughed in period</t>
  </si>
  <si>
    <t>Date furlough started</t>
  </si>
  <si>
    <t>Employer NIC</t>
  </si>
  <si>
    <t>Threshold</t>
  </si>
  <si>
    <t>Cap</t>
  </si>
  <si>
    <t>Furlough pay</t>
  </si>
  <si>
    <t>Furlough pay cap</t>
  </si>
  <si>
    <t>Rate</t>
  </si>
  <si>
    <t>This period</t>
  </si>
  <si>
    <t>Total</t>
  </si>
  <si>
    <t>First name</t>
  </si>
  <si>
    <t>Payroll number</t>
  </si>
  <si>
    <t>Date furlough letter issued</t>
  </si>
  <si>
    <t>Date agreed by employee</t>
  </si>
  <si>
    <t>Days furloughed this period</t>
  </si>
  <si>
    <t>Total pay in 2019/20</t>
  </si>
  <si>
    <t>Daily reference pay</t>
  </si>
  <si>
    <t>This period last year</t>
  </si>
  <si>
    <t>Fixed salary</t>
  </si>
  <si>
    <t>Only if pay varies</t>
  </si>
  <si>
    <t>Annual salary</t>
  </si>
  <si>
    <t>If fixed</t>
  </si>
  <si>
    <t>Yes</t>
  </si>
  <si>
    <t>No</t>
  </si>
  <si>
    <t>Bank Account number</t>
  </si>
  <si>
    <t>Contact name</t>
  </si>
  <si>
    <t>Pay this period last year</t>
  </si>
  <si>
    <t>Days furloughed</t>
  </si>
  <si>
    <t>Pension contributions</t>
  </si>
  <si>
    <t>2019/20</t>
  </si>
  <si>
    <t>2020/21</t>
  </si>
  <si>
    <t>Data validation</t>
  </si>
  <si>
    <t>Tax year</t>
  </si>
  <si>
    <t>Salary for furlough</t>
  </si>
  <si>
    <t>Company reference</t>
  </si>
  <si>
    <t>Number of employees furloughed</t>
  </si>
  <si>
    <t>Period</t>
  </si>
  <si>
    <t>Total amount claimed</t>
  </si>
  <si>
    <t>Unique Tax Reference</t>
  </si>
  <si>
    <t>Normal monthly pay</t>
  </si>
  <si>
    <t>Liable for NIC?</t>
  </si>
  <si>
    <t>ONLY FILL IN THE YELLOW CELLS</t>
  </si>
  <si>
    <t>CORONAVIRUS JOB RETENTION CLAIM RECORD</t>
  </si>
  <si>
    <t>No responsibility is accepted by the author for any errors which result from the use of this file.</t>
  </si>
  <si>
    <t>HOW TO USE THIS SCHEDULE</t>
  </si>
  <si>
    <t>As noted above, you should double-check that the results are correct before making a claim.</t>
  </si>
  <si>
    <t>NOTES ON DATA ENTRY</t>
  </si>
  <si>
    <t>First Name</t>
  </si>
  <si>
    <t>This is Employer's NIC, not Employee's.</t>
  </si>
  <si>
    <t>The main exceptions are employees under 21, and apprentices under 25.</t>
  </si>
  <si>
    <t>Auto-enrolment?</t>
  </si>
  <si>
    <t>On payroll 19/3/20?</t>
  </si>
  <si>
    <t>Answer Yes if the employee was included on an RTI submission before 19 March.</t>
  </si>
  <si>
    <t>If they were not, then you cannot claim for their furlough pay even if they had actually started work.</t>
  </si>
  <si>
    <t>These cells are for you to record when the necessary documents were agreed with the employee.</t>
  </si>
  <si>
    <t xml:space="preserve">HMRC may challenge a claim if the employee was not formally put on furlough.  Documentation </t>
  </si>
  <si>
    <t>of the position should be kept on file for 5 years, in case HMRC audit your claim.</t>
  </si>
  <si>
    <t>Enter the number of calendar days the employee was furloughed in this period.</t>
  </si>
  <si>
    <t>You should only put a figure here if the employee's pay is fixed.</t>
  </si>
  <si>
    <t>Any other cash payments, like discretionary bonuses and commissions, or expenses payments, must</t>
  </si>
  <si>
    <t>be left out.</t>
  </si>
  <si>
    <t xml:space="preserve">Any non-cash benefits like a company car or medical insurance should also be left out. </t>
  </si>
  <si>
    <t>If you operate a salary sacrifice scheme, it is the net salary after the sacrifice.</t>
  </si>
  <si>
    <t>Basic employee details</t>
  </si>
  <si>
    <t>Details of their pay package</t>
  </si>
  <si>
    <t>Pay details</t>
  </si>
  <si>
    <t>The spreadsheet will show you which cells are needed, depending on whether pay is variable or fixed.</t>
  </si>
  <si>
    <t>In every case, the amount should be the total amount of cash they're entitled to under their contract</t>
  </si>
  <si>
    <t>It is normally the salary they were contractually entitled to as at 19 March.</t>
  </si>
  <si>
    <t>Note that only the qualifying cash amounts from the payslip should be included.  Taxable benefits and</t>
  </si>
  <si>
    <t>It is the gross amount shown on their payslip for the equivalent period (week or month) last year.</t>
  </si>
  <si>
    <t>It is the total amount they were paid in the whole of the tax year 2019/20, subject to the limits above.</t>
  </si>
  <si>
    <t>Days in 2019/20
'tax year'</t>
  </si>
  <si>
    <t>Make sure the documentation is on file</t>
  </si>
  <si>
    <t>NUMBERS IN</t>
  </si>
  <si>
    <t>The spreadsheet will remind you of the number of days in the period, just in case.</t>
  </si>
  <si>
    <t>Green cells contain useful notes.  More details are available if you hover over the cell.</t>
  </si>
  <si>
    <t>Data entry</t>
  </si>
  <si>
    <t>No data needed</t>
  </si>
  <si>
    <t>Notes and hints</t>
  </si>
  <si>
    <t>Coronavirus Job Retention Scheme</t>
  </si>
  <si>
    <t>Email:</t>
  </si>
  <si>
    <t>Tel:</t>
  </si>
  <si>
    <t>CLAIM FOR REIMBURSEMENT OF PAYE
DETAILS OF AMOUNTS PAID</t>
  </si>
  <si>
    <t>CLAIM FOR REIMBURSEMENT OF PAYE
DETAILS OF CLAIM</t>
  </si>
  <si>
    <t>Date started</t>
  </si>
  <si>
    <t>If in 19/20</t>
  </si>
  <si>
    <t>This is needed only if the employee is on a variable salary, AND they started in the 2019/20 tax year.</t>
  </si>
  <si>
    <t>If the employee is was working for you before 5 April 2019, or if they're on a fixed salary, you can leave this blank.</t>
  </si>
  <si>
    <t>Answer No if the employee is not eligible or has opted out.</t>
  </si>
  <si>
    <t>Answer Yes if the company pays auto-enrolment contributions for the employee.</t>
  </si>
  <si>
    <t>Alternatively, you can use this to over-ride the variable pay calculations if you're not happy with what the spreadsheet is doing.  Put a figure in here and ignore the variable pay bits, and it'll use your number.</t>
  </si>
  <si>
    <t>This is only needed if the employee is on variable pay.</t>
  </si>
  <si>
    <t>These cells pick up the details of the pay used to calculate furlough limits. The NIC and pension contributions amounts are calculated directly from these.</t>
  </si>
  <si>
    <t>Average variable pay</t>
  </si>
  <si>
    <t>This is mandatory.</t>
  </si>
  <si>
    <t>This is optional.  It can be in any format, and is really just for your own reference.</t>
  </si>
  <si>
    <t>WHAT THIS SCHEDULE DOES</t>
  </si>
  <si>
    <t xml:space="preserve">The spreadsheet calculates the amounts which can be reclaimed from HMRC.  </t>
  </si>
  <si>
    <t>Remember that weekends, bank holidays, and non-working days all count.  So if someone goes on furlough at the end of a week, and so doesn't come to work  the next Monday, the Saturday and Sunday can count as furlough as well.</t>
  </si>
  <si>
    <t>Although the schedule performs some calculations automatically, it does not take account of all possible situations.  You should therefore double-check all the figures before using them for a claim.</t>
  </si>
  <si>
    <t>This is not necessarily the same as the amount you pay to any given employee.  You could be paying their full salary, or working out their furlough pay based on a simpler formula.  You must therefore run their payroll normally, including the furlough pay as well as any normal wages.</t>
  </si>
  <si>
    <t>If an employee's salary varies so much that you're a bit confused, you can just say it's fixed, work out the appropriate number separately, and put it in the 'Annual salary' column.</t>
  </si>
  <si>
    <t>Nearly all employees are liable for Employer's NIC, including those over pension age.</t>
  </si>
  <si>
    <t>The cells are colour-coded to make it easier to use.  Some cells will change colour depending on the information you enter:</t>
  </si>
  <si>
    <t>Use a copy of this spreadsheet for each pay period you're working it out for.  That will usially be a week or a month, but it should be able to cope with other periods so long as they're no longer than 31 days.  The more complicated it is, though, the more likely it is that the calculations will get messed up.</t>
  </si>
  <si>
    <t>The schedule has enough lines for 50 employees.  If you have more than that, the simplest thing is to use another copy of the spreadsheet - that way you don't have to worry about breaking the formulas.</t>
  </si>
  <si>
    <t>Employment details</t>
  </si>
  <si>
    <t>Pay history</t>
  </si>
  <si>
    <t>Employee references</t>
  </si>
  <si>
    <t>Furlough documentation</t>
  </si>
  <si>
    <t>This furlough episode</t>
  </si>
  <si>
    <t>Non-furlough pay this period</t>
  </si>
  <si>
    <t>Includes
furlough pay</t>
  </si>
  <si>
    <t>Furlough
pay</t>
  </si>
  <si>
    <t>Total gross pay</t>
  </si>
  <si>
    <t>Calculated automatically</t>
  </si>
  <si>
    <t>Include top-up 20% (if paid)</t>
  </si>
  <si>
    <t>In RTI before
19 March 2020?</t>
  </si>
  <si>
    <t>Total non-furlough pay in 2019/20</t>
  </si>
  <si>
    <t>Say Yes if the employee has a variable salary.  Say No if they get a fixed salary</t>
  </si>
  <si>
    <t>There are two data tabs in the spreadsheet:</t>
  </si>
  <si>
    <t>The yellow cells are the only ones that need anything put in them.  
Detailed notes about what to put in each of them are available on the Detailed Notes tab.</t>
  </si>
  <si>
    <t>The following notes should help you fill in the spreadsheet for a furloughed employee.</t>
  </si>
  <si>
    <t>If you're not sure what to put in a cell, check the Detailed Notes tab for guidance or hover your mouse over the green cell at the top of the column.</t>
  </si>
  <si>
    <t>TIP:</t>
  </si>
  <si>
    <t>Say Yes if you have to pay Employer's NIC for this employee.  It should be rare to say No.</t>
  </si>
  <si>
    <t>If the employee started work in the 19/20 tax year, put in their start date.</t>
  </si>
  <si>
    <t>If they're on a fixed salary, you can leave this blank.</t>
  </si>
  <si>
    <t xml:space="preserve">Answer Yes if the employee was included on an RTI submission before 19 March. </t>
  </si>
  <si>
    <t>This section gathers the information to work out how much furlough pay you can reclaim from HMRC.</t>
  </si>
  <si>
    <t>so forth must be omitted, as well as bonuses (see above).</t>
  </si>
  <si>
    <t>If they have a fixed salary, put in the salary they were contractually entitled to as at 19 March.</t>
  </si>
  <si>
    <t>You only need to fill in the yellow cells, which will change depending on whether pay is variable or fixed.</t>
  </si>
  <si>
    <t>If their pay varies, put in the pay they got in the equivalent pay period last year.</t>
  </si>
  <si>
    <t>These are just in for your reference.  They update automatically.</t>
  </si>
  <si>
    <t>These should be pretty obvious.</t>
  </si>
  <si>
    <t>They're all mandatory, except the payroll number which is just for your own reference.</t>
  </si>
  <si>
    <t>Fist name</t>
  </si>
  <si>
    <t>You can use this to over-ride the variable pay calculations if you're not happy with what the spreadsheet is doing.  Put a figure in here and ignore the variable pay bits, and it'll use your number.</t>
  </si>
  <si>
    <t>If you paid anything that wasn't furlough pay, put it in here.  That includes pay before or after being furloughed, and any top-up amounts.  
If you don't, the spreadsheet will give you less NIC and pension back than you deserve.</t>
  </si>
  <si>
    <t>Furlough letter dates</t>
  </si>
  <si>
    <t>You don’t need these for the calculations, but you'll need them to support your claim if HMRC audit it.</t>
  </si>
  <si>
    <t>This is the first day the employee was not working.  It could be a weekend.</t>
  </si>
  <si>
    <t>The date the employee started furlough is essential, as it can affect the salary calculations.</t>
  </si>
  <si>
    <t>If you paid anything that wasn't furlough pay, put it in here.  That includes pay before or after being furloughed, and any top-up amounts or other payments that don't qualify (such as bonuses and commissions).
If you don't enter the figures, the spreadsheet will give you less NIC and pension back than you deserve.</t>
  </si>
  <si>
    <t>The calculations are based on HMRC's guidance as at 20 April 2020.  The guidance is subject to change and clarification, and so this spreadsheet could easily become out of date.</t>
  </si>
  <si>
    <t>The following notes should help you complete the Data Entry tab.</t>
  </si>
  <si>
    <t>This calculator is designed to help you record information required for a Job Retention Scheme grant claim.</t>
  </si>
  <si>
    <t>payroll@ellacotts.co.uk</t>
  </si>
  <si>
    <t>01295 250401</t>
  </si>
  <si>
    <t>Countrywide House, 23 West Bar, Banbury OX16 9SA</t>
  </si>
  <si>
    <t>www.ellacotts.co.uk</t>
  </si>
  <si>
    <r>
      <t xml:space="preserve">This affects how the qualifying salary is calculated.
A variable salary is one where the employee works different hours in any given period, or has contractual commissions.
If they have a fixed wage but get non-contractual bonuses or pay rises, then that is </t>
    </r>
    <r>
      <rPr>
        <b/>
        <sz val="10"/>
        <color theme="1"/>
        <rFont val="Source Sans Pro"/>
        <family val="2"/>
      </rPr>
      <t>not</t>
    </r>
    <r>
      <rPr>
        <sz val="10"/>
        <color theme="1"/>
        <rFont val="Source Sans Pro"/>
        <family val="2"/>
      </rPr>
      <t xml:space="preserve"> a variable salary.
Occasional paid overtime is not enough to make a salary variable.</t>
    </r>
  </si>
  <si>
    <r>
      <rPr>
        <b/>
        <sz val="10"/>
        <color theme="1"/>
        <rFont val="Source Sans Pro"/>
        <family val="2"/>
      </rPr>
      <t>IMPORTANT:</t>
    </r>
    <r>
      <rPr>
        <sz val="10"/>
        <color theme="1"/>
        <rFont val="Source Sans Pro"/>
        <family val="2"/>
      </rPr>
      <t xml:space="preserve"> If they were furloughed before 5 April 2020, then you should only put in the amount paid </t>
    </r>
    <r>
      <rPr>
        <b/>
        <sz val="10"/>
        <color theme="1"/>
        <rFont val="Source Sans Pro"/>
        <family val="2"/>
      </rPr>
      <t>up to the date of furlough</t>
    </r>
    <r>
      <rPr>
        <sz val="10"/>
        <color theme="1"/>
        <rFont val="Source Sans Pro"/>
        <family val="2"/>
      </rPr>
      <t>.  The spreadsheet will then calculate a pro-rated amount for the whole tax year.  Any pay for periods of furlough needs to be omitted.</t>
    </r>
  </si>
  <si>
    <r>
      <t xml:space="preserve">In particular, you </t>
    </r>
    <r>
      <rPr>
        <b/>
        <sz val="10"/>
        <color theme="1"/>
        <rFont val="Source Sans Pro"/>
        <family val="2"/>
      </rPr>
      <t>must</t>
    </r>
    <r>
      <rPr>
        <sz val="10"/>
        <color theme="1"/>
        <rFont val="Source Sans Pro"/>
        <family val="2"/>
      </rPr>
      <t xml:space="preserve"> check that you have paid at least this much to the employee.  You cannot reclaim anything from HMRC that hasn't been paid.  You can top up their pay later and still reclaim it, though.</t>
    </r>
  </si>
  <si>
    <r>
      <t xml:space="preserve">1) The </t>
    </r>
    <r>
      <rPr>
        <b/>
        <sz val="10"/>
        <color theme="1"/>
        <rFont val="Source Sans Pro"/>
        <family val="2"/>
      </rPr>
      <t>Data Entry</t>
    </r>
    <r>
      <rPr>
        <sz val="10"/>
        <color theme="1"/>
        <rFont val="Source Sans Pro"/>
        <family val="2"/>
      </rPr>
      <t xml:space="preserve"> tab is the only one you  need to enter information on.  This keeps a record of the furloughed employees and the relevant information required for the claim.</t>
    </r>
  </si>
  <si>
    <r>
      <t xml:space="preserve">2) The </t>
    </r>
    <r>
      <rPr>
        <b/>
        <sz val="10"/>
        <color theme="1"/>
        <rFont val="Source Sans Pro"/>
        <family val="2"/>
      </rPr>
      <t>Summary</t>
    </r>
    <r>
      <rPr>
        <sz val="10"/>
        <color theme="1"/>
        <rFont val="Source Sans Pro"/>
        <family val="2"/>
      </rPr>
      <t xml:space="preserve"> tab has all the information required for the claim.  It requires no entries to be made.</t>
    </r>
  </si>
  <si>
    <r>
      <t xml:space="preserve">This is the total amount of </t>
    </r>
    <r>
      <rPr>
        <b/>
        <sz val="10"/>
        <color theme="1"/>
        <rFont val="Source Sans Pro"/>
        <family val="2"/>
      </rPr>
      <t>non-furlough</t>
    </r>
    <r>
      <rPr>
        <sz val="10"/>
        <color theme="1"/>
        <rFont val="Source Sans Pro"/>
        <family val="2"/>
      </rPr>
      <t xml:space="preserve"> pay paid in the 2019/20 tax year.  You have to exclude any pay after the day they went on furlough (whether it was topped up or not).</t>
    </r>
  </si>
  <si>
    <t>Red cells should not have any information entered into them.</t>
  </si>
  <si>
    <t>RED AND GREEN CELLS SHOULD NOT HAVE</t>
  </si>
  <si>
    <r>
      <t xml:space="preserve">It is </t>
    </r>
    <r>
      <rPr>
        <b/>
        <sz val="10"/>
        <color theme="1"/>
        <rFont val="Source Sans Pro"/>
        <family val="2"/>
      </rPr>
      <t>not</t>
    </r>
    <r>
      <rPr>
        <sz val="10"/>
        <color theme="1"/>
        <rFont val="Source Sans Pro"/>
        <family val="2"/>
      </rPr>
      <t xml:space="preserve"> a comprehensive solution: it is only designed to cope with relatively simple calculations and so may not deal with a situation properly.  If you are in any doubt as to whether the figures it gives you are correct, or whether you're putting the right figures in, please talk to your accountant, tax adviser, or payroll advisor.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</si>
</sst>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 #,##0_-;_-* &quot;-&quot;??_-;_-@_-"/>
    <numFmt numFmtId="165" formatCode="0.0%"/>
    <numFmt numFmtId="166" formatCode="#,##0.00;[Red]\(#,##0.00\);&quot;&quot;"/>
    <numFmt numFmtId="167" formatCode="#,##0;[Red]\(#,##0\);&quot;&quot;"/>
    <numFmt numFmtId="168" formatCode="#,##0.00;\-#,##0.00;&quot;&quot;"/>
    <numFmt numFmtId="169" formatCode="#,##0;\-#,##0;&quot;&quot;"/>
    <numFmt numFmtId="170" formatCode="###0;\-###0;&quot;&quot;"/>
    <numFmt numFmtId="171" formatCode="[$-F800]dddd\,\ mmmm\ dd\,\ yyyy"/>
    <numFmt numFmtId="172" formatCode="&quot;£&quot;#,##0.00;\-&quot;£&quot;#,##0.00;&quot;&quot;"/>
  </numFmts>
  <fonts count="16" x14ac:knownFonts="1">
    <font>
      <sz val="10"/>
      <color theme="1"/>
      <name val="Arial"/>
      <family val="2"/>
    </font>
    <font>
      <sz val="11"/>
      <color theme="1"/>
      <name val="Source Sans Pro"/>
      <family val="2"/>
    </font>
    <font>
      <sz val="10"/>
      <color theme="1"/>
      <name val="Arial"/>
      <family val="2"/>
    </font>
    <font>
      <sz val="10"/>
      <color theme="0"/>
      <name val="Arial"/>
      <family val="2"/>
    </font>
    <font>
      <b/>
      <sz val="10"/>
      <color theme="1"/>
      <name val="Arial"/>
      <family val="2"/>
    </font>
    <font>
      <sz val="9"/>
      <color indexed="81"/>
      <name val="Tahoma"/>
      <family val="2"/>
    </font>
    <font>
      <u/>
      <sz val="9"/>
      <color indexed="81"/>
      <name val="Tahoma"/>
      <family val="2"/>
    </font>
    <font>
      <u/>
      <sz val="10"/>
      <color theme="10"/>
      <name val="Arial"/>
      <family val="2"/>
    </font>
    <font>
      <b/>
      <sz val="11"/>
      <color theme="1"/>
      <name val="Source Sans Pro"/>
      <family val="2"/>
    </font>
    <font>
      <sz val="10"/>
      <color theme="1"/>
      <name val="Source Sans Pro"/>
      <family val="2"/>
    </font>
    <font>
      <b/>
      <sz val="12"/>
      <color theme="1"/>
      <name val="Source Sans Pro"/>
      <family val="2"/>
    </font>
    <font>
      <b/>
      <sz val="10"/>
      <color theme="1"/>
      <name val="Source Sans Pro"/>
      <family val="2"/>
    </font>
    <font>
      <sz val="10"/>
      <color theme="0"/>
      <name val="Source Sans Pro"/>
      <family val="2"/>
    </font>
    <font>
      <b/>
      <sz val="14"/>
      <color theme="1"/>
      <name val="Source Sans Pro"/>
      <family val="2"/>
    </font>
    <font>
      <i/>
      <sz val="10"/>
      <color theme="1"/>
      <name val="Source Sans Pro"/>
      <family val="2"/>
    </font>
    <font>
      <u/>
      <sz val="11"/>
      <color theme="10"/>
      <name val="Source Sans Pro"/>
      <family val="2"/>
    </font>
  </fonts>
  <fills count="8">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AF272F"/>
        <bgColor indexed="64"/>
      </patternFill>
    </fill>
    <fill>
      <patternFill patternType="solid">
        <fgColor rgb="FFE68E92"/>
        <bgColor indexed="64"/>
      </patternFill>
    </fill>
  </fills>
  <borders count="131">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auto="1"/>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theme="1"/>
      </right>
      <top style="medium">
        <color indexed="64"/>
      </top>
      <bottom style="thin">
        <color theme="0" tint="-0.34998626667073579"/>
      </bottom>
      <diagonal/>
    </border>
    <border>
      <left style="medium">
        <color indexed="64"/>
      </left>
      <right style="thin">
        <color theme="1"/>
      </right>
      <top style="thin">
        <color theme="0" tint="-0.34998626667073579"/>
      </top>
      <bottom style="thin">
        <color theme="0" tint="-0.34998626667073579"/>
      </bottom>
      <diagonal/>
    </border>
    <border>
      <left style="thin">
        <color theme="1"/>
      </left>
      <right style="thin">
        <color theme="1"/>
      </right>
      <top style="thin">
        <color theme="0" tint="-0.34998626667073579"/>
      </top>
      <bottom style="thin">
        <color theme="0" tint="-0.34998626667073579"/>
      </bottom>
      <diagonal/>
    </border>
    <border>
      <left style="thin">
        <color theme="1"/>
      </left>
      <right style="medium">
        <color indexed="64"/>
      </right>
      <top style="thin">
        <color theme="0" tint="-0.34998626667073579"/>
      </top>
      <bottom style="thin">
        <color theme="0" tint="-0.34998626667073579"/>
      </bottom>
      <diagonal/>
    </border>
    <border>
      <left style="medium">
        <color indexed="64"/>
      </left>
      <right style="thin">
        <color theme="1"/>
      </right>
      <top style="thin">
        <color theme="0" tint="-0.34998626667073579"/>
      </top>
      <bottom style="medium">
        <color indexed="64"/>
      </bottom>
      <diagonal/>
    </border>
    <border>
      <left style="thin">
        <color theme="1"/>
      </left>
      <right style="thin">
        <color theme="1"/>
      </right>
      <top style="thin">
        <color theme="0" tint="-0.34998626667073579"/>
      </top>
      <bottom style="medium">
        <color indexed="64"/>
      </bottom>
      <diagonal/>
    </border>
    <border>
      <left style="thin">
        <color theme="1"/>
      </left>
      <right style="medium">
        <color indexed="64"/>
      </right>
      <top style="thin">
        <color theme="0" tint="-0.34998626667073579"/>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theme="0" tint="-0.34998626667073579"/>
      </top>
      <bottom style="thin">
        <color theme="0" tint="-0.34998626667073579"/>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diagonal/>
    </border>
    <border>
      <left style="thick">
        <color auto="1"/>
      </left>
      <right style="thin">
        <color auto="1"/>
      </right>
      <top/>
      <bottom style="thin">
        <color auto="1"/>
      </bottom>
      <diagonal/>
    </border>
    <border>
      <left/>
      <right style="thick">
        <color auto="1"/>
      </right>
      <top style="thin">
        <color auto="1"/>
      </top>
      <bottom/>
      <diagonal/>
    </border>
    <border>
      <left/>
      <right style="thick">
        <color auto="1"/>
      </right>
      <top/>
      <bottom style="thin">
        <color auto="1"/>
      </bottom>
      <diagonal/>
    </border>
    <border>
      <left style="thin">
        <color auto="1"/>
      </left>
      <right/>
      <top/>
      <bottom style="thick">
        <color auto="1"/>
      </bottom>
      <diagonal/>
    </border>
    <border>
      <left style="thin">
        <color indexed="64"/>
      </left>
      <right/>
      <top style="thin">
        <color theme="0" tint="-0.34998626667073579"/>
      </top>
      <bottom style="thin">
        <color theme="0" tint="-0.34998626667073579"/>
      </bottom>
      <diagonal/>
    </border>
    <border>
      <left/>
      <right style="thin">
        <color indexed="64"/>
      </right>
      <top style="medium">
        <color indexed="64"/>
      </top>
      <bottom/>
      <diagonal/>
    </border>
    <border>
      <left/>
      <right style="thin">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medium">
        <color indexed="64"/>
      </bottom>
      <diagonal/>
    </border>
    <border>
      <left style="thin">
        <color indexed="64"/>
      </left>
      <right style="thin">
        <color indexed="64"/>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thin">
        <color indexed="64"/>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thin">
        <color theme="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1"/>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theme="0" tint="-0.34998626667073579"/>
      </bottom>
      <diagonal/>
    </border>
    <border>
      <left style="thin">
        <color indexed="64"/>
      </left>
      <right style="medium">
        <color indexed="64"/>
      </right>
      <top style="medium">
        <color indexed="64"/>
      </top>
      <bottom style="thin">
        <color theme="0" tint="-0.34998626667073579"/>
      </bottom>
      <diagonal/>
    </border>
    <border>
      <left/>
      <right style="medium">
        <color indexed="64"/>
      </right>
      <top/>
      <bottom/>
      <diagonal/>
    </border>
    <border>
      <left style="thin">
        <color theme="1"/>
      </left>
      <right style="thin">
        <color theme="1"/>
      </right>
      <top/>
      <bottom style="thin">
        <color theme="0" tint="-0.34998626667073579"/>
      </bottom>
      <diagonal/>
    </border>
    <border>
      <left style="medium">
        <color indexed="64"/>
      </left>
      <right style="thin">
        <color theme="1"/>
      </right>
      <top/>
      <bottom style="thin">
        <color theme="0" tint="-0.34998626667073579"/>
      </bottom>
      <diagonal/>
    </border>
    <border>
      <left style="thin">
        <color theme="1"/>
      </left>
      <right style="medium">
        <color indexed="64"/>
      </right>
      <top/>
      <bottom style="thin">
        <color theme="0" tint="-0.34998626667073579"/>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medium">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medium">
        <color indexed="64"/>
      </left>
      <right/>
      <top/>
      <bottom style="thin">
        <color indexed="64"/>
      </bottom>
      <diagonal/>
    </border>
    <border>
      <left style="thin">
        <color indexed="64"/>
      </left>
      <right style="thin">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theme="0" tint="-0.34998626667073579"/>
      </bottom>
      <diagonal/>
    </border>
    <border>
      <left style="thin">
        <color indexed="64"/>
      </left>
      <right/>
      <top style="medium">
        <color indexed="64"/>
      </top>
      <bottom style="thin">
        <color theme="0" tint="-0.34998626667073579"/>
      </bottom>
      <diagonal/>
    </border>
    <border>
      <left style="medium">
        <color indexed="64"/>
      </left>
      <right/>
      <top style="thin">
        <color theme="0" tint="-0.34998626667073579"/>
      </top>
      <bottom style="medium">
        <color indexed="64"/>
      </bottom>
      <diagonal/>
    </border>
    <border>
      <left style="medium">
        <color indexed="64"/>
      </left>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style="thin">
        <color indexed="64"/>
      </left>
      <right style="thin">
        <color auto="1"/>
      </right>
      <top/>
      <bottom/>
      <diagonal/>
    </border>
    <border>
      <left style="medium">
        <color indexed="64"/>
      </left>
      <right style="thin">
        <color auto="1"/>
      </right>
      <top style="thin">
        <color indexed="64"/>
      </top>
      <bottom/>
      <diagonal/>
    </border>
    <border>
      <left/>
      <right style="thin">
        <color indexed="64"/>
      </right>
      <top style="medium">
        <color indexed="64"/>
      </top>
      <bottom style="thin">
        <color theme="0" tint="-0.34998626667073579"/>
      </bottom>
      <diagonal/>
    </border>
    <border>
      <left/>
      <right style="medium">
        <color indexed="64"/>
      </right>
      <top style="medium">
        <color indexed="64"/>
      </top>
      <bottom/>
      <diagonal/>
    </border>
    <border>
      <left style="thin">
        <color auto="1"/>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top/>
      <bottom style="thin">
        <color theme="0" tint="-0.34998626667073579"/>
      </bottom>
      <diagonal/>
    </border>
    <border>
      <left style="medium">
        <color indexed="64"/>
      </left>
      <right style="medium">
        <color indexed="64"/>
      </right>
      <top/>
      <bottom style="thin">
        <color theme="0" tint="-0.34998626667073579"/>
      </bottom>
      <diagonal/>
    </border>
    <border>
      <left style="thin">
        <color indexed="64"/>
      </left>
      <right style="medium">
        <color indexed="64"/>
      </right>
      <top/>
      <bottom style="thin">
        <color theme="0" tint="-0.34998626667073579"/>
      </bottom>
      <diagonal/>
    </border>
    <border>
      <left/>
      <right style="thin">
        <color indexed="64"/>
      </right>
      <top/>
      <bottom style="thin">
        <color theme="0" tint="-0.34998626667073579"/>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theme="0" tint="-0.34998626667073579"/>
      </top>
      <bottom/>
      <diagonal/>
    </border>
    <border>
      <left/>
      <right style="medium">
        <color indexed="64"/>
      </right>
      <top/>
      <bottom style="thin">
        <color theme="0" tint="-0.34998626667073579"/>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theme="0" tint="-0.34998626667073579"/>
      </top>
      <bottom/>
      <diagonal/>
    </border>
    <border>
      <left style="medium">
        <color indexed="64"/>
      </left>
      <right style="thin">
        <color indexed="64"/>
      </right>
      <top style="thin">
        <color theme="0" tint="-0.34998626667073579"/>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style="medium">
        <color indexed="64"/>
      </top>
      <bottom style="thin">
        <color theme="0" tint="-0.34998626667073579"/>
      </bottom>
      <diagonal/>
    </border>
    <border>
      <left style="thick">
        <color indexed="64"/>
      </left>
      <right style="thin">
        <color indexed="64"/>
      </right>
      <top style="thin">
        <color theme="0" tint="-0.34998626667073579"/>
      </top>
      <bottom style="thin">
        <color theme="0" tint="-0.34998626667073579"/>
      </bottom>
      <diagonal/>
    </border>
    <border>
      <left style="thick">
        <color indexed="64"/>
      </left>
      <right style="thin">
        <color indexed="64"/>
      </right>
      <top style="thin">
        <color theme="0" tint="-0.34998626667073579"/>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cellStyleXfs>
  <cellXfs count="355">
    <xf numFmtId="0" fontId="0" fillId="0" borderId="0" xfId="0"/>
    <xf numFmtId="0" fontId="0" fillId="0" borderId="0" xfId="0" applyFill="1"/>
    <xf numFmtId="0" fontId="3" fillId="0" borderId="0" xfId="0" applyFont="1" applyFill="1"/>
    <xf numFmtId="0" fontId="0" fillId="0" borderId="0" xfId="0" applyAlignment="1">
      <alignment horizontal="center"/>
    </xf>
    <xf numFmtId="0" fontId="0" fillId="0" borderId="0" xfId="0" applyFill="1" applyAlignment="1">
      <alignment horizontal="center"/>
    </xf>
    <xf numFmtId="0" fontId="4" fillId="0" borderId="0" xfId="0" applyFont="1" applyFill="1"/>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xf numFmtId="0" fontId="4" fillId="3" borderId="0" xfId="0" applyFont="1" applyFill="1" applyBorder="1" applyAlignment="1">
      <alignment horizontal="center"/>
    </xf>
    <xf numFmtId="0" fontId="4" fillId="3" borderId="32" xfId="0" applyFont="1" applyFill="1" applyBorder="1"/>
    <xf numFmtId="0" fontId="0" fillId="3" borderId="32" xfId="0" applyFill="1" applyBorder="1" applyAlignment="1">
      <alignment horizontal="left" indent="1"/>
    </xf>
    <xf numFmtId="0" fontId="4" fillId="3" borderId="32" xfId="0" applyFont="1" applyFill="1" applyBorder="1" applyAlignment="1">
      <alignment horizontal="left"/>
    </xf>
    <xf numFmtId="0" fontId="0" fillId="3" borderId="34" xfId="0" applyFill="1" applyBorder="1"/>
    <xf numFmtId="0" fontId="0" fillId="4" borderId="2" xfId="0" applyFill="1" applyBorder="1" applyAlignment="1">
      <alignment horizontal="right" indent="1"/>
    </xf>
    <xf numFmtId="0" fontId="0" fillId="4" borderId="3" xfId="0" applyFill="1" applyBorder="1" applyAlignment="1">
      <alignment horizontal="right" indent="1"/>
    </xf>
    <xf numFmtId="0" fontId="0" fillId="4" borderId="39" xfId="0" applyFill="1" applyBorder="1" applyAlignment="1">
      <alignment horizontal="right" indent="1"/>
    </xf>
    <xf numFmtId="164" fontId="0" fillId="4" borderId="33" xfId="1" applyNumberFormat="1" applyFont="1" applyFill="1" applyBorder="1" applyAlignment="1">
      <alignment horizontal="right" indent="1"/>
    </xf>
    <xf numFmtId="164" fontId="0" fillId="4" borderId="5" xfId="1" applyNumberFormat="1" applyFont="1" applyFill="1" applyBorder="1" applyAlignment="1">
      <alignment horizontal="right" indent="1"/>
    </xf>
    <xf numFmtId="164" fontId="0" fillId="4" borderId="0" xfId="1" applyNumberFormat="1" applyFont="1" applyFill="1" applyBorder="1" applyAlignment="1">
      <alignment horizontal="right" indent="1"/>
    </xf>
    <xf numFmtId="164" fontId="0" fillId="4" borderId="2" xfId="1" applyNumberFormat="1" applyFont="1" applyFill="1" applyBorder="1" applyAlignment="1">
      <alignment horizontal="right" indent="1"/>
    </xf>
    <xf numFmtId="164" fontId="0" fillId="4" borderId="3" xfId="1" applyNumberFormat="1" applyFont="1" applyFill="1" applyBorder="1" applyAlignment="1">
      <alignment horizontal="right" indent="1"/>
    </xf>
    <xf numFmtId="164" fontId="0" fillId="4" borderId="39" xfId="1" applyNumberFormat="1" applyFont="1" applyFill="1" applyBorder="1" applyAlignment="1">
      <alignment horizontal="right" indent="1"/>
    </xf>
    <xf numFmtId="164" fontId="0" fillId="4" borderId="7" xfId="1" applyNumberFormat="1" applyFont="1" applyFill="1" applyBorder="1" applyAlignment="1">
      <alignment horizontal="right" indent="1"/>
    </xf>
    <xf numFmtId="164" fontId="0" fillId="4" borderId="1" xfId="1" applyNumberFormat="1" applyFont="1" applyFill="1" applyBorder="1" applyAlignment="1">
      <alignment horizontal="right" indent="1"/>
    </xf>
    <xf numFmtId="164" fontId="0" fillId="4" borderId="41" xfId="1" applyNumberFormat="1" applyFont="1" applyFill="1" applyBorder="1" applyAlignment="1">
      <alignment horizontal="right" indent="1"/>
    </xf>
    <xf numFmtId="164" fontId="0" fillId="4" borderId="35" xfId="1" applyNumberFormat="1" applyFont="1" applyFill="1" applyBorder="1" applyAlignment="1">
      <alignment horizontal="right" indent="1"/>
    </xf>
    <xf numFmtId="164" fontId="0" fillId="4" borderId="36" xfId="1" applyNumberFormat="1" applyFont="1" applyFill="1" applyBorder="1" applyAlignment="1">
      <alignment horizontal="right" indent="1"/>
    </xf>
    <xf numFmtId="165" fontId="0" fillId="4" borderId="33" xfId="2" applyNumberFormat="1" applyFont="1" applyFill="1" applyBorder="1" applyAlignment="1">
      <alignment horizontal="right"/>
    </xf>
    <xf numFmtId="9" fontId="0" fillId="4" borderId="40" xfId="2" applyFont="1" applyFill="1" applyBorder="1" applyAlignment="1">
      <alignment horizontal="right"/>
    </xf>
    <xf numFmtId="166" fontId="0" fillId="4" borderId="29" xfId="0" applyNumberFormat="1" applyFill="1" applyBorder="1"/>
    <xf numFmtId="166" fontId="0" fillId="4" borderId="29" xfId="0" applyNumberFormat="1" applyFill="1" applyBorder="1" applyAlignment="1">
      <alignment horizontal="center"/>
    </xf>
    <xf numFmtId="166" fontId="0" fillId="4" borderId="29" xfId="0" applyNumberFormat="1" applyFill="1" applyBorder="1" applyAlignment="1">
      <alignment horizontal="right" indent="1"/>
    </xf>
    <xf numFmtId="167" fontId="0" fillId="4" borderId="29" xfId="0" applyNumberFormat="1" applyFill="1" applyBorder="1" applyAlignment="1">
      <alignment horizontal="right" indent="1"/>
    </xf>
    <xf numFmtId="166" fontId="0" fillId="4" borderId="45" xfId="0" applyNumberFormat="1" applyFill="1" applyBorder="1" applyAlignment="1">
      <alignment horizontal="right" indent="1"/>
    </xf>
    <xf numFmtId="166" fontId="0" fillId="4" borderId="46" xfId="0" applyNumberFormat="1" applyFill="1" applyBorder="1" applyAlignment="1">
      <alignment horizontal="right" indent="1"/>
    </xf>
    <xf numFmtId="166" fontId="0" fillId="4" borderId="47" xfId="0" applyNumberFormat="1" applyFill="1" applyBorder="1" applyAlignment="1">
      <alignment horizontal="right" indent="1"/>
    </xf>
    <xf numFmtId="166" fontId="0" fillId="4" borderId="48" xfId="0" applyNumberFormat="1" applyFill="1" applyBorder="1" applyAlignment="1">
      <alignment horizontal="right" indent="1"/>
    </xf>
    <xf numFmtId="166" fontId="0" fillId="4" borderId="49" xfId="0" applyNumberFormat="1" applyFill="1" applyBorder="1" applyAlignment="1">
      <alignment horizontal="right" indent="1"/>
    </xf>
    <xf numFmtId="166" fontId="0" fillId="4" borderId="42" xfId="0" applyNumberFormat="1" applyFill="1" applyBorder="1" applyAlignment="1">
      <alignment horizontal="center"/>
    </xf>
    <xf numFmtId="166" fontId="0" fillId="4" borderId="50" xfId="0" applyNumberFormat="1" applyFill="1" applyBorder="1" applyAlignment="1">
      <alignment horizontal="right" indent="1"/>
    </xf>
    <xf numFmtId="166" fontId="0" fillId="4" borderId="51" xfId="0" applyNumberFormat="1" applyFill="1" applyBorder="1" applyAlignment="1">
      <alignment horizontal="right" indent="1"/>
    </xf>
    <xf numFmtId="166" fontId="0" fillId="4" borderId="45" xfId="0" applyNumberFormat="1" applyFill="1" applyBorder="1"/>
    <xf numFmtId="166" fontId="0" fillId="4" borderId="47" xfId="0" applyNumberFormat="1" applyFill="1" applyBorder="1"/>
    <xf numFmtId="166" fontId="0" fillId="4" borderId="48" xfId="0" applyNumberFormat="1" applyFill="1" applyBorder="1"/>
    <xf numFmtId="166" fontId="0" fillId="4" borderId="48" xfId="0" applyNumberFormat="1" applyFill="1" applyBorder="1" applyAlignment="1">
      <alignment horizontal="center"/>
    </xf>
    <xf numFmtId="166" fontId="0" fillId="4" borderId="52" xfId="0" applyNumberFormat="1" applyFill="1" applyBorder="1" applyAlignment="1">
      <alignment horizontal="center"/>
    </xf>
    <xf numFmtId="167" fontId="0" fillId="4" borderId="48" xfId="0" applyNumberFormat="1" applyFill="1" applyBorder="1" applyAlignment="1">
      <alignment horizontal="right" indent="1"/>
    </xf>
    <xf numFmtId="0" fontId="0" fillId="3" borderId="37" xfId="0" applyFill="1" applyBorder="1"/>
    <xf numFmtId="0" fontId="0" fillId="3" borderId="38" xfId="0" applyFill="1" applyBorder="1"/>
    <xf numFmtId="0" fontId="0" fillId="3" borderId="13" xfId="0" applyFont="1" applyFill="1" applyBorder="1" applyAlignment="1">
      <alignment horizontal="left" indent="1"/>
    </xf>
    <xf numFmtId="0" fontId="0" fillId="3" borderId="14" xfId="0" applyFont="1" applyFill="1" applyBorder="1" applyAlignment="1">
      <alignment horizontal="left" indent="1"/>
    </xf>
    <xf numFmtId="0" fontId="0" fillId="2" borderId="0" xfId="0" applyFill="1"/>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166" fontId="0" fillId="4" borderId="101" xfId="0" applyNumberFormat="1" applyFill="1" applyBorder="1"/>
    <xf numFmtId="166" fontId="0" fillId="4" borderId="102" xfId="0" applyNumberFormat="1" applyFill="1" applyBorder="1"/>
    <xf numFmtId="166" fontId="0" fillId="4" borderId="102" xfId="0" applyNumberFormat="1" applyFill="1" applyBorder="1" applyAlignment="1">
      <alignment horizontal="center"/>
    </xf>
    <xf numFmtId="166" fontId="0" fillId="4" borderId="103" xfId="0" applyNumberFormat="1" applyFill="1" applyBorder="1" applyAlignment="1">
      <alignment horizontal="center"/>
    </xf>
    <xf numFmtId="166" fontId="0" fillId="4" borderId="104" xfId="0" applyNumberFormat="1" applyFill="1" applyBorder="1" applyAlignment="1">
      <alignment horizontal="right" indent="1"/>
    </xf>
    <xf numFmtId="166" fontId="0" fillId="4" borderId="101" xfId="0" applyNumberFormat="1" applyFill="1" applyBorder="1" applyAlignment="1">
      <alignment horizontal="right" indent="1"/>
    </xf>
    <xf numFmtId="166" fontId="0" fillId="4" borderId="102" xfId="0" applyNumberFormat="1" applyFill="1" applyBorder="1" applyAlignment="1">
      <alignment horizontal="right" indent="1"/>
    </xf>
    <xf numFmtId="166" fontId="0" fillId="4" borderId="105" xfId="0" applyNumberFormat="1" applyFill="1" applyBorder="1" applyAlignment="1">
      <alignment horizontal="right" indent="1"/>
    </xf>
    <xf numFmtId="167" fontId="0" fillId="4" borderId="102" xfId="0" applyNumberFormat="1" applyFill="1" applyBorder="1" applyAlignment="1">
      <alignment horizontal="right" indent="1"/>
    </xf>
    <xf numFmtId="0" fontId="4" fillId="3" borderId="107" xfId="0" applyFont="1" applyFill="1" applyBorder="1" applyAlignment="1">
      <alignment horizontal="center" vertical="center" wrapText="1"/>
    </xf>
    <xf numFmtId="0" fontId="4" fillId="3" borderId="88" xfId="0" applyFont="1" applyFill="1" applyBorder="1" applyAlignment="1">
      <alignment horizontal="center" vertical="center" wrapText="1"/>
    </xf>
    <xf numFmtId="0" fontId="4" fillId="3" borderId="108" xfId="0" applyFont="1" applyFill="1" applyBorder="1" applyAlignment="1">
      <alignment horizontal="center" vertical="center" wrapText="1"/>
    </xf>
    <xf numFmtId="167" fontId="0" fillId="4" borderId="106" xfId="0" applyNumberFormat="1" applyFill="1" applyBorder="1" applyAlignment="1">
      <alignment horizontal="right" indent="1"/>
    </xf>
    <xf numFmtId="167" fontId="0" fillId="4" borderId="44" xfId="0" applyNumberFormat="1" applyFill="1" applyBorder="1" applyAlignment="1">
      <alignment horizontal="right" indent="1"/>
    </xf>
    <xf numFmtId="164" fontId="0" fillId="2" borderId="5" xfId="1" applyNumberFormat="1" applyFont="1" applyFill="1" applyBorder="1" applyAlignment="1">
      <alignment horizontal="right" indent="1"/>
    </xf>
    <xf numFmtId="164" fontId="0" fillId="2" borderId="0" xfId="1" applyNumberFormat="1" applyFont="1" applyFill="1" applyBorder="1" applyAlignment="1">
      <alignment horizontal="right" indent="1"/>
    </xf>
    <xf numFmtId="167" fontId="0" fillId="4" borderId="53" xfId="0" applyNumberFormat="1" applyFill="1" applyBorder="1" applyAlignment="1">
      <alignment horizontal="right" indent="1"/>
    </xf>
    <xf numFmtId="0" fontId="4" fillId="3" borderId="116" xfId="0" applyFont="1" applyFill="1" applyBorder="1"/>
    <xf numFmtId="0" fontId="0" fillId="3" borderId="118" xfId="0" applyFont="1" applyFill="1" applyBorder="1" applyAlignment="1">
      <alignment horizontal="left" indent="1"/>
    </xf>
    <xf numFmtId="0" fontId="0" fillId="3" borderId="32" xfId="0" applyFont="1" applyFill="1" applyBorder="1" applyAlignment="1">
      <alignment horizontal="left" indent="1"/>
    </xf>
    <xf numFmtId="9" fontId="0" fillId="4" borderId="33" xfId="2" applyFont="1" applyFill="1" applyBorder="1" applyAlignment="1">
      <alignment horizontal="right"/>
    </xf>
    <xf numFmtId="0" fontId="9" fillId="0" borderId="0" xfId="0" applyFont="1"/>
    <xf numFmtId="0" fontId="9" fillId="0" borderId="0" xfId="0" applyFont="1" applyAlignment="1">
      <alignment horizontal="center"/>
    </xf>
    <xf numFmtId="0" fontId="9" fillId="0" borderId="0" xfId="0" applyFont="1" applyFill="1"/>
    <xf numFmtId="0" fontId="11" fillId="5" borderId="66" xfId="0" applyFont="1" applyFill="1" applyBorder="1"/>
    <xf numFmtId="0" fontId="9" fillId="5" borderId="97" xfId="0" applyFont="1" applyFill="1" applyBorder="1"/>
    <xf numFmtId="0" fontId="9" fillId="2" borderId="56" xfId="0" applyFont="1" applyFill="1" applyBorder="1" applyAlignment="1" applyProtection="1">
      <protection locked="0"/>
    </xf>
    <xf numFmtId="0" fontId="9" fillId="2" borderId="57" xfId="0" applyFont="1" applyFill="1" applyBorder="1" applyAlignment="1" applyProtection="1">
      <protection locked="0"/>
    </xf>
    <xf numFmtId="0" fontId="9" fillId="2" borderId="58" xfId="0" applyFont="1" applyFill="1" applyBorder="1" applyAlignment="1" applyProtection="1">
      <protection locked="0"/>
    </xf>
    <xf numFmtId="0" fontId="11" fillId="5" borderId="65" xfId="0" applyFont="1" applyFill="1" applyBorder="1" applyAlignment="1">
      <alignment horizontal="left" indent="1"/>
    </xf>
    <xf numFmtId="0" fontId="9" fillId="5" borderId="69" xfId="0" applyFont="1" applyFill="1" applyBorder="1"/>
    <xf numFmtId="0" fontId="9" fillId="2" borderId="59" xfId="0" applyFont="1" applyFill="1" applyBorder="1" applyAlignment="1" applyProtection="1">
      <protection locked="0"/>
    </xf>
    <xf numFmtId="0" fontId="9" fillId="2" borderId="60" xfId="0" applyFont="1" applyFill="1" applyBorder="1" applyAlignment="1" applyProtection="1">
      <protection locked="0"/>
    </xf>
    <xf numFmtId="0" fontId="9" fillId="2" borderId="61" xfId="0" applyFont="1" applyFill="1" applyBorder="1" applyAlignment="1" applyProtection="1">
      <protection locked="0"/>
    </xf>
    <xf numFmtId="0" fontId="9" fillId="5" borderId="65" xfId="0" applyFont="1" applyFill="1" applyBorder="1"/>
    <xf numFmtId="0" fontId="9" fillId="5" borderId="73" xfId="0" applyFont="1" applyFill="1" applyBorder="1"/>
    <xf numFmtId="0" fontId="9" fillId="5" borderId="99" xfId="0" applyFont="1" applyFill="1" applyBorder="1"/>
    <xf numFmtId="0" fontId="9" fillId="2" borderId="62" xfId="0" applyFont="1" applyFill="1" applyBorder="1" applyAlignment="1" applyProtection="1">
      <protection locked="0"/>
    </xf>
    <xf numFmtId="0" fontId="9" fillId="2" borderId="63" xfId="0" applyFont="1" applyFill="1" applyBorder="1" applyAlignment="1" applyProtection="1">
      <protection locked="0"/>
    </xf>
    <xf numFmtId="0" fontId="9" fillId="2" borderId="64" xfId="0" applyFont="1" applyFill="1" applyBorder="1" applyAlignment="1" applyProtection="1">
      <protection locked="0"/>
    </xf>
    <xf numFmtId="0" fontId="11" fillId="0" borderId="0" xfId="0" applyFont="1"/>
    <xf numFmtId="0" fontId="9" fillId="5" borderId="95" xfId="0" quotePrefix="1" applyFont="1" applyFill="1" applyBorder="1" applyAlignment="1">
      <alignment horizontal="center" vertical="center" wrapText="1"/>
    </xf>
    <xf numFmtId="0" fontId="9" fillId="5" borderId="9" xfId="0" quotePrefix="1" applyFont="1" applyFill="1" applyBorder="1" applyAlignment="1">
      <alignment horizontal="center" vertical="center" wrapText="1"/>
    </xf>
    <xf numFmtId="0" fontId="9" fillId="5" borderId="2" xfId="0" quotePrefix="1" applyFont="1" applyFill="1" applyBorder="1" applyAlignment="1">
      <alignment horizontal="center" vertical="center" wrapText="1"/>
    </xf>
    <xf numFmtId="0" fontId="9" fillId="5" borderId="120" xfId="0" quotePrefix="1" applyFont="1" applyFill="1" applyBorder="1" applyAlignment="1">
      <alignment horizontal="center" vertical="center" wrapText="1"/>
    </xf>
    <xf numFmtId="0" fontId="9" fillId="5" borderId="95" xfId="0" applyFont="1" applyFill="1" applyBorder="1" applyAlignment="1">
      <alignment horizontal="center" vertical="center" wrapText="1"/>
    </xf>
    <xf numFmtId="0" fontId="9" fillId="5" borderId="128" xfId="0" applyFont="1" applyFill="1" applyBorder="1" applyAlignment="1">
      <alignment horizontal="center" vertical="center" wrapText="1"/>
    </xf>
    <xf numFmtId="0" fontId="9" fillId="5" borderId="129" xfId="0" applyFont="1" applyFill="1" applyBorder="1" applyAlignment="1">
      <alignment horizontal="center" vertical="center" wrapText="1"/>
    </xf>
    <xf numFmtId="0" fontId="9" fillId="5" borderId="130"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3" xfId="0" quotePrefix="1" applyFont="1" applyFill="1" applyBorder="1" applyAlignment="1">
      <alignment horizontal="center" vertical="center" wrapText="1"/>
    </xf>
    <xf numFmtId="0" fontId="9" fillId="4" borderId="94" xfId="0" quotePrefix="1" applyFont="1" applyFill="1" applyBorder="1" applyAlignment="1">
      <alignment horizontal="center" vertical="center" wrapText="1"/>
    </xf>
    <xf numFmtId="0" fontId="9" fillId="4" borderId="5" xfId="0" quotePrefix="1" applyFont="1" applyFill="1" applyBorder="1" applyAlignment="1">
      <alignment horizontal="center" vertical="center" wrapText="1"/>
    </xf>
    <xf numFmtId="0" fontId="9" fillId="4" borderId="121" xfId="0" quotePrefix="1"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69" xfId="0" applyFont="1" applyFill="1" applyBorder="1" applyAlignment="1">
      <alignment horizontal="center" vertical="center" wrapText="1"/>
    </xf>
    <xf numFmtId="0" fontId="9" fillId="4" borderId="101" xfId="0" applyFont="1" applyFill="1" applyBorder="1" applyAlignment="1">
      <alignment horizontal="center" vertical="center" wrapText="1"/>
    </xf>
    <xf numFmtId="0" fontId="9" fillId="4" borderId="102" xfId="0" applyFont="1" applyFill="1" applyBorder="1" applyAlignment="1">
      <alignment horizontal="center" vertical="center" wrapText="1"/>
    </xf>
    <xf numFmtId="0" fontId="9" fillId="0" borderId="105" xfId="0" applyFont="1" applyFill="1" applyBorder="1"/>
    <xf numFmtId="0" fontId="9" fillId="2" borderId="89" xfId="0" applyFont="1" applyFill="1" applyBorder="1" applyAlignment="1" applyProtection="1">
      <alignment horizontal="left" wrapText="1" indent="1"/>
      <protection locked="0"/>
    </xf>
    <xf numFmtId="0" fontId="9" fillId="2" borderId="67" xfId="0" applyFont="1" applyFill="1" applyBorder="1" applyAlignment="1" applyProtection="1">
      <alignment horizontal="left" wrapText="1" indent="1"/>
      <protection locked="0"/>
    </xf>
    <xf numFmtId="0" fontId="9" fillId="2" borderId="67" xfId="0" applyFont="1" applyFill="1" applyBorder="1" applyAlignment="1" applyProtection="1">
      <alignment horizontal="center"/>
      <protection locked="0"/>
    </xf>
    <xf numFmtId="0" fontId="9" fillId="2" borderId="90" xfId="0" applyFont="1" applyFill="1" applyBorder="1" applyAlignment="1" applyProtection="1">
      <alignment horizontal="center"/>
      <protection locked="0"/>
    </xf>
    <xf numFmtId="0" fontId="9" fillId="2" borderId="89" xfId="0" applyFont="1" applyFill="1" applyBorder="1" applyAlignment="1" applyProtection="1">
      <alignment horizontal="center"/>
      <protection locked="0"/>
    </xf>
    <xf numFmtId="0" fontId="9" fillId="2" borderId="122" xfId="0" applyFont="1" applyFill="1" applyBorder="1" applyAlignment="1" applyProtection="1">
      <alignment horizontal="center"/>
      <protection locked="0"/>
    </xf>
    <xf numFmtId="0" fontId="9" fillId="2" borderId="96" xfId="0" applyFont="1" applyFill="1" applyBorder="1" applyAlignment="1" applyProtection="1">
      <alignment horizontal="center"/>
      <protection locked="0"/>
    </xf>
    <xf numFmtId="14" fontId="9" fillId="2" borderId="67" xfId="0" applyNumberFormat="1" applyFont="1" applyFill="1" applyBorder="1" applyAlignment="1" applyProtection="1">
      <alignment horizontal="center"/>
      <protection locked="0"/>
    </xf>
    <xf numFmtId="4" fontId="9" fillId="4" borderId="89" xfId="0" applyNumberFormat="1" applyFont="1" applyFill="1" applyBorder="1" applyAlignment="1" applyProtection="1">
      <alignment horizontal="right" indent="1"/>
      <protection locked="0"/>
    </xf>
    <xf numFmtId="0" fontId="9" fillId="2" borderId="45" xfId="0" applyFont="1" applyFill="1" applyBorder="1" applyAlignment="1" applyProtection="1">
      <alignment horizontal="center"/>
      <protection locked="0"/>
    </xf>
    <xf numFmtId="166" fontId="9" fillId="2" borderId="29" xfId="0" applyNumberFormat="1" applyFont="1" applyFill="1" applyBorder="1" applyAlignment="1" applyProtection="1">
      <alignment horizontal="right" indent="1"/>
      <protection locked="0"/>
    </xf>
    <xf numFmtId="0" fontId="9" fillId="2" borderId="45" xfId="0" applyFont="1" applyFill="1" applyBorder="1" applyAlignment="1" applyProtection="1">
      <alignment horizontal="left" wrapText="1" indent="1"/>
      <protection locked="0"/>
    </xf>
    <xf numFmtId="0" fontId="9" fillId="2" borderId="29" xfId="0" applyFont="1" applyFill="1" applyBorder="1" applyAlignment="1" applyProtection="1">
      <alignment horizontal="left" wrapText="1" indent="1"/>
      <protection locked="0"/>
    </xf>
    <xf numFmtId="0" fontId="9" fillId="2" borderId="29" xfId="0" applyFont="1" applyFill="1" applyBorder="1" applyAlignment="1" applyProtection="1">
      <alignment horizontal="center"/>
      <protection locked="0"/>
    </xf>
    <xf numFmtId="0" fontId="9" fillId="2" borderId="42" xfId="0" applyFont="1" applyFill="1" applyBorder="1" applyAlignment="1" applyProtection="1">
      <alignment horizontal="center"/>
      <protection locked="0"/>
    </xf>
    <xf numFmtId="0" fontId="9" fillId="2" borderId="123" xfId="0" applyFont="1" applyFill="1" applyBorder="1" applyAlignment="1" applyProtection="1">
      <alignment horizontal="center"/>
      <protection locked="0"/>
    </xf>
    <xf numFmtId="0" fontId="9" fillId="2" borderId="44" xfId="0" applyFont="1" applyFill="1" applyBorder="1" applyAlignment="1" applyProtection="1">
      <alignment horizontal="center"/>
      <protection locked="0"/>
    </xf>
    <xf numFmtId="14" fontId="9" fillId="2" borderId="29" xfId="0" applyNumberFormat="1" applyFont="1" applyFill="1" applyBorder="1" applyAlignment="1" applyProtection="1">
      <alignment horizontal="center"/>
      <protection locked="0"/>
    </xf>
    <xf numFmtId="4" fontId="9" fillId="4" borderId="45" xfId="0" applyNumberFormat="1" applyFont="1" applyFill="1" applyBorder="1" applyAlignment="1" applyProtection="1">
      <alignment horizontal="right" indent="1"/>
      <protection locked="0"/>
    </xf>
    <xf numFmtId="0" fontId="9" fillId="2" borderId="47" xfId="0" applyFont="1" applyFill="1" applyBorder="1" applyAlignment="1" applyProtection="1">
      <alignment horizontal="left" wrapText="1" indent="1"/>
      <protection locked="0"/>
    </xf>
    <xf numFmtId="0" fontId="9" fillId="2" borderId="48" xfId="0" applyFont="1" applyFill="1" applyBorder="1" applyAlignment="1" applyProtection="1">
      <alignment horizontal="left" wrapText="1" indent="1"/>
      <protection locked="0"/>
    </xf>
    <xf numFmtId="0" fontId="9" fillId="2" borderId="48" xfId="0" applyFont="1" applyFill="1" applyBorder="1" applyAlignment="1" applyProtection="1">
      <alignment horizontal="center"/>
      <protection locked="0"/>
    </xf>
    <xf numFmtId="0" fontId="9" fillId="2" borderId="52" xfId="0" applyFont="1" applyFill="1" applyBorder="1" applyAlignment="1" applyProtection="1">
      <alignment horizontal="center"/>
      <protection locked="0"/>
    </xf>
    <xf numFmtId="0" fontId="9" fillId="2" borderId="47" xfId="0" applyFont="1" applyFill="1" applyBorder="1" applyAlignment="1" applyProtection="1">
      <alignment horizontal="center"/>
      <protection locked="0"/>
    </xf>
    <xf numFmtId="0" fontId="9" fillId="2" borderId="124" xfId="0" applyFont="1" applyFill="1" applyBorder="1" applyAlignment="1" applyProtection="1">
      <alignment horizontal="center"/>
      <protection locked="0"/>
    </xf>
    <xf numFmtId="0" fontId="9" fillId="2" borderId="53" xfId="0" applyFont="1" applyFill="1" applyBorder="1" applyAlignment="1" applyProtection="1">
      <alignment horizontal="center"/>
      <protection locked="0"/>
    </xf>
    <xf numFmtId="14" fontId="9" fillId="2" borderId="48" xfId="0" applyNumberFormat="1" applyFont="1" applyFill="1" applyBorder="1" applyAlignment="1" applyProtection="1">
      <alignment horizontal="center"/>
      <protection locked="0"/>
    </xf>
    <xf numFmtId="4" fontId="9" fillId="4" borderId="47" xfId="0" applyNumberFormat="1" applyFont="1" applyFill="1" applyBorder="1" applyAlignment="1" applyProtection="1">
      <alignment horizontal="right" indent="1"/>
      <protection locked="0"/>
    </xf>
    <xf numFmtId="166" fontId="9" fillId="2" borderId="48" xfId="0" applyNumberFormat="1" applyFont="1" applyFill="1" applyBorder="1" applyAlignment="1" applyProtection="1">
      <alignment horizontal="right" indent="1"/>
      <protection locked="0"/>
    </xf>
    <xf numFmtId="0" fontId="9" fillId="0" borderId="0" xfId="0" applyFont="1" applyProtection="1"/>
    <xf numFmtId="0" fontId="9" fillId="0" borderId="0" xfId="0" applyFont="1" applyFill="1" applyProtection="1"/>
    <xf numFmtId="0" fontId="11" fillId="0" borderId="0" xfId="0" applyFont="1" applyFill="1" applyAlignment="1" applyProtection="1">
      <alignment horizontal="center" vertical="center" wrapText="1"/>
    </xf>
    <xf numFmtId="0" fontId="11" fillId="0" borderId="0" xfId="0" applyFont="1" applyProtection="1"/>
    <xf numFmtId="0" fontId="12" fillId="0" borderId="0" xfId="0" applyFont="1" applyFill="1" applyProtection="1"/>
    <xf numFmtId="0" fontId="9" fillId="0" borderId="65" xfId="0" applyFont="1" applyBorder="1" applyAlignment="1">
      <alignment horizontal="left" vertical="top" indent="1"/>
    </xf>
    <xf numFmtId="0" fontId="9" fillId="0" borderId="0" xfId="0" applyFont="1" applyAlignment="1">
      <alignment horizontal="left" vertical="top" indent="1"/>
    </xf>
    <xf numFmtId="0" fontId="9" fillId="0" borderId="0" xfId="0" applyFont="1" applyAlignment="1">
      <alignment vertical="top"/>
    </xf>
    <xf numFmtId="0" fontId="9" fillId="0" borderId="69" xfId="0" applyFont="1" applyBorder="1" applyAlignment="1">
      <alignment vertical="top"/>
    </xf>
    <xf numFmtId="0" fontId="9" fillId="2" borderId="95" xfId="0" applyFont="1" applyFill="1" applyBorder="1" applyAlignment="1">
      <alignment horizontal="left" vertical="top" indent="1"/>
    </xf>
    <xf numFmtId="0" fontId="9" fillId="0" borderId="69" xfId="0" applyFont="1" applyBorder="1" applyAlignment="1">
      <alignment horizontal="left" vertical="top" indent="1"/>
    </xf>
    <xf numFmtId="0" fontId="9" fillId="2" borderId="13" xfId="0" applyFont="1" applyFill="1" applyBorder="1" applyAlignment="1">
      <alignment horizontal="left" vertical="top" indent="1"/>
    </xf>
    <xf numFmtId="0" fontId="9" fillId="2" borderId="13" xfId="0" applyFont="1" applyFill="1" applyBorder="1" applyAlignment="1">
      <alignment horizontal="left" vertical="top" wrapText="1" indent="1"/>
    </xf>
    <xf numFmtId="0" fontId="9" fillId="0" borderId="69" xfId="0" applyFont="1" applyBorder="1" applyAlignment="1">
      <alignment horizontal="left" vertical="top" wrapText="1" indent="1"/>
    </xf>
    <xf numFmtId="0" fontId="9" fillId="2" borderId="101" xfId="0" applyFont="1" applyFill="1" applyBorder="1" applyAlignment="1">
      <alignment horizontal="left" vertical="top" wrapText="1" indent="1"/>
    </xf>
    <xf numFmtId="0" fontId="9" fillId="0" borderId="110" xfId="0" applyFont="1" applyBorder="1" applyAlignment="1">
      <alignment horizontal="left" vertical="top" indent="1"/>
    </xf>
    <xf numFmtId="0" fontId="9" fillId="0" borderId="69" xfId="0" applyFont="1" applyBorder="1" applyAlignment="1">
      <alignment horizontal="left" vertical="top" indent="2"/>
    </xf>
    <xf numFmtId="0" fontId="9" fillId="2" borderId="118" xfId="0" applyFont="1" applyFill="1" applyBorder="1" applyAlignment="1">
      <alignment horizontal="left" vertical="top" wrapText="1" indent="1"/>
    </xf>
    <xf numFmtId="0" fontId="9" fillId="0" borderId="119" xfId="0" applyFont="1" applyBorder="1" applyAlignment="1">
      <alignment horizontal="left" vertical="top" indent="1"/>
    </xf>
    <xf numFmtId="0" fontId="9" fillId="2" borderId="114" xfId="0" applyFont="1" applyFill="1" applyBorder="1" applyAlignment="1">
      <alignment horizontal="left" vertical="top" wrapText="1" indent="1"/>
    </xf>
    <xf numFmtId="0" fontId="9" fillId="0" borderId="109" xfId="0" applyFont="1" applyBorder="1" applyAlignment="1">
      <alignment horizontal="left" vertical="top" indent="1"/>
    </xf>
    <xf numFmtId="0" fontId="9" fillId="0" borderId="28" xfId="0" applyFont="1" applyBorder="1" applyAlignment="1">
      <alignment horizontal="left" vertical="top" indent="1"/>
    </xf>
    <xf numFmtId="0" fontId="9" fillId="2" borderId="13" xfId="0" applyFont="1" applyFill="1" applyBorder="1" applyAlignment="1">
      <alignment horizontal="left" vertical="center" wrapText="1" indent="1"/>
    </xf>
    <xf numFmtId="0" fontId="9" fillId="2" borderId="101" xfId="0" applyFont="1" applyFill="1" applyBorder="1" applyAlignment="1">
      <alignment horizontal="left" vertical="center" wrapText="1" indent="1"/>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9" fillId="0" borderId="99" xfId="0" applyFont="1" applyBorder="1" applyAlignment="1">
      <alignment horizontal="left" vertical="top" indent="1"/>
    </xf>
    <xf numFmtId="0" fontId="9" fillId="0" borderId="65" xfId="0" applyFont="1" applyBorder="1" applyAlignment="1">
      <alignment horizontal="left" vertical="top" wrapText="1" indent="1"/>
    </xf>
    <xf numFmtId="0" fontId="9" fillId="2" borderId="76" xfId="0" applyFont="1" applyFill="1" applyBorder="1" applyAlignment="1">
      <alignment horizontal="left" vertical="center" indent="2"/>
    </xf>
    <xf numFmtId="0" fontId="9" fillId="5" borderId="115" xfId="0" applyFont="1" applyFill="1" applyBorder="1" applyAlignment="1">
      <alignment horizontal="left" vertical="top" indent="2"/>
    </xf>
    <xf numFmtId="0" fontId="9" fillId="0" borderId="65" xfId="0" applyFont="1" applyBorder="1" applyAlignment="1">
      <alignment horizontal="left" vertical="top" indent="2"/>
    </xf>
    <xf numFmtId="0" fontId="14" fillId="2" borderId="13" xfId="0" applyFont="1" applyFill="1" applyBorder="1" applyAlignment="1">
      <alignment horizontal="left" vertical="top" wrapText="1" indent="2"/>
    </xf>
    <xf numFmtId="0" fontId="14" fillId="0" borderId="69" xfId="0" applyFont="1" applyBorder="1" applyAlignment="1">
      <alignment horizontal="left" vertical="top" wrapText="1" indent="1"/>
    </xf>
    <xf numFmtId="0" fontId="14" fillId="0" borderId="0" xfId="0" applyFont="1" applyAlignment="1">
      <alignment vertical="top"/>
    </xf>
    <xf numFmtId="0" fontId="9" fillId="2" borderId="101" xfId="0" applyFont="1" applyFill="1" applyBorder="1" applyAlignment="1">
      <alignment vertical="center" wrapText="1"/>
    </xf>
    <xf numFmtId="0" fontId="11" fillId="6" borderId="112" xfId="0" applyFont="1" applyFill="1" applyBorder="1" applyAlignment="1">
      <alignment horizontal="left" vertical="top" indent="1"/>
    </xf>
    <xf numFmtId="0" fontId="9" fillId="6" borderId="113" xfId="0" applyFont="1" applyFill="1" applyBorder="1" applyAlignment="1">
      <alignment vertical="top"/>
    </xf>
    <xf numFmtId="0" fontId="9" fillId="6" borderId="113" xfId="0" applyFont="1" applyFill="1" applyBorder="1" applyAlignment="1">
      <alignment horizontal="left" vertical="top" indent="1"/>
    </xf>
    <xf numFmtId="0" fontId="11" fillId="6" borderId="112" xfId="0" applyFont="1" applyFill="1" applyBorder="1" applyAlignment="1">
      <alignment horizontal="left" vertical="top" wrapText="1" indent="1"/>
    </xf>
    <xf numFmtId="0" fontId="9" fillId="6" borderId="45" xfId="0" applyFont="1" applyFill="1" applyBorder="1" applyAlignment="1">
      <alignment horizontal="left" vertical="top" indent="2"/>
    </xf>
    <xf numFmtId="0" fontId="11" fillId="6" borderId="118" xfId="0" applyFont="1" applyFill="1" applyBorder="1" applyAlignment="1">
      <alignment horizontal="left" vertical="center" wrapText="1" indent="1"/>
    </xf>
    <xf numFmtId="0" fontId="11" fillId="6" borderId="125" xfId="0" applyFont="1" applyFill="1" applyBorder="1" applyAlignment="1">
      <alignment horizontal="left" vertical="center" wrapText="1" indent="1"/>
    </xf>
    <xf numFmtId="0" fontId="11" fillId="6" borderId="125"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1" fillId="6" borderId="118"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26"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17" xfId="0" applyFont="1" applyFill="1" applyBorder="1" applyAlignment="1">
      <alignment horizontal="left" indent="1"/>
    </xf>
    <xf numFmtId="0" fontId="9" fillId="6" borderId="57" xfId="0" applyFont="1" applyFill="1" applyBorder="1" applyAlignment="1"/>
    <xf numFmtId="0" fontId="11" fillId="6" borderId="18" xfId="0" applyFont="1" applyFill="1" applyBorder="1" applyAlignment="1">
      <alignment horizontal="left" indent="1"/>
    </xf>
    <xf numFmtId="0" fontId="9" fillId="6" borderId="60" xfId="0" applyFont="1" applyFill="1" applyBorder="1" applyAlignment="1"/>
    <xf numFmtId="0" fontId="11" fillId="6" borderId="21" xfId="0" applyFont="1" applyFill="1" applyBorder="1" applyAlignment="1">
      <alignment horizontal="left" indent="1"/>
    </xf>
    <xf numFmtId="0" fontId="9" fillId="6" borderId="63" xfId="0" applyFont="1" applyFill="1" applyBorder="1" applyAlignment="1"/>
    <xf numFmtId="14" fontId="9" fillId="6" borderId="90" xfId="0" applyNumberFormat="1" applyFont="1" applyFill="1" applyBorder="1" applyAlignment="1" applyProtection="1">
      <alignment horizontal="center"/>
      <protection locked="0"/>
    </xf>
    <xf numFmtId="14" fontId="9" fillId="6" borderId="42" xfId="0" applyNumberFormat="1" applyFont="1" applyFill="1" applyBorder="1" applyAlignment="1" applyProtection="1">
      <alignment horizontal="center"/>
      <protection locked="0"/>
    </xf>
    <xf numFmtId="0" fontId="9" fillId="6" borderId="42" xfId="0" applyFont="1" applyFill="1" applyBorder="1" applyAlignment="1" applyProtection="1">
      <alignment horizontal="center"/>
      <protection locked="0"/>
    </xf>
    <xf numFmtId="0" fontId="9" fillId="6" borderId="52" xfId="0" applyFont="1" applyFill="1" applyBorder="1" applyAlignment="1" applyProtection="1">
      <alignment horizontal="center"/>
      <protection locked="0"/>
    </xf>
    <xf numFmtId="4" fontId="9" fillId="6" borderId="67" xfId="0" applyNumberFormat="1" applyFont="1" applyFill="1" applyBorder="1" applyAlignment="1" applyProtection="1">
      <alignment horizontal="right" indent="1"/>
      <protection locked="0"/>
    </xf>
    <xf numFmtId="4" fontId="9" fillId="6" borderId="68" xfId="0" applyNumberFormat="1" applyFont="1" applyFill="1" applyBorder="1" applyAlignment="1" applyProtection="1">
      <alignment horizontal="right" indent="1"/>
      <protection locked="0"/>
    </xf>
    <xf numFmtId="4" fontId="9" fillId="6" borderId="29" xfId="0" applyNumberFormat="1" applyFont="1" applyFill="1" applyBorder="1" applyAlignment="1" applyProtection="1">
      <alignment horizontal="right" indent="1"/>
      <protection locked="0"/>
    </xf>
    <xf numFmtId="4" fontId="9" fillId="6" borderId="46" xfId="0" applyNumberFormat="1" applyFont="1" applyFill="1" applyBorder="1" applyAlignment="1" applyProtection="1">
      <alignment horizontal="right" indent="1"/>
      <protection locked="0"/>
    </xf>
    <xf numFmtId="4" fontId="9" fillId="6" borderId="48" xfId="0" applyNumberFormat="1" applyFont="1" applyFill="1" applyBorder="1" applyAlignment="1" applyProtection="1">
      <alignment horizontal="right" indent="1"/>
      <protection locked="0"/>
    </xf>
    <xf numFmtId="4" fontId="9" fillId="6" borderId="49" xfId="0" applyNumberFormat="1" applyFont="1" applyFill="1" applyBorder="1" applyAlignment="1" applyProtection="1">
      <alignment horizontal="right" indent="1"/>
      <protection locked="0"/>
    </xf>
    <xf numFmtId="166" fontId="9" fillId="6" borderId="29" xfId="0" applyNumberFormat="1" applyFont="1" applyFill="1" applyBorder="1" applyAlignment="1" applyProtection="1">
      <alignment horizontal="right" indent="1"/>
    </xf>
    <xf numFmtId="166" fontId="9" fillId="6" borderId="46" xfId="0" applyNumberFormat="1" applyFont="1" applyFill="1" applyBorder="1" applyAlignment="1" applyProtection="1">
      <alignment horizontal="right" indent="1"/>
    </xf>
    <xf numFmtId="166" fontId="9" fillId="6" borderId="48" xfId="0" applyNumberFormat="1" applyFont="1" applyFill="1" applyBorder="1" applyAlignment="1" applyProtection="1">
      <alignment horizontal="right" indent="1"/>
    </xf>
    <xf numFmtId="166" fontId="9" fillId="6" borderId="49" xfId="0" applyNumberFormat="1" applyFont="1" applyFill="1" applyBorder="1" applyAlignment="1" applyProtection="1">
      <alignment horizontal="right" indent="1"/>
    </xf>
    <xf numFmtId="0" fontId="9" fillId="6" borderId="67" xfId="0" applyFont="1" applyFill="1" applyBorder="1" applyAlignment="1">
      <alignment horizontal="right"/>
    </xf>
    <xf numFmtId="0" fontId="9" fillId="6" borderId="48" xfId="0" applyFont="1" applyFill="1" applyBorder="1" applyAlignment="1">
      <alignment horizontal="right"/>
    </xf>
    <xf numFmtId="0" fontId="11" fillId="6" borderId="92" xfId="0" applyFont="1" applyFill="1" applyBorder="1" applyAlignment="1" applyProtection="1">
      <alignment horizontal="left" indent="1"/>
    </xf>
    <xf numFmtId="0" fontId="11" fillId="6" borderId="93" xfId="0" applyFont="1" applyFill="1" applyBorder="1" applyAlignment="1" applyProtection="1">
      <alignment horizontal="left" indent="1"/>
    </xf>
    <xf numFmtId="0" fontId="11" fillId="6" borderId="91" xfId="0" applyFont="1" applyFill="1" applyBorder="1" applyAlignment="1" applyProtection="1">
      <alignment horizontal="left" indent="1"/>
    </xf>
    <xf numFmtId="0" fontId="8" fillId="0" borderId="0" xfId="0" applyFont="1" applyAlignment="1">
      <alignment horizontal="left"/>
    </xf>
    <xf numFmtId="0" fontId="15" fillId="0" borderId="0" xfId="3" applyFont="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Fill="1"/>
    <xf numFmtId="0" fontId="9" fillId="6" borderId="67" xfId="0" applyFont="1" applyFill="1" applyBorder="1" applyAlignment="1" applyProtection="1">
      <alignment horizontal="left" indent="1"/>
    </xf>
    <xf numFmtId="0" fontId="9" fillId="6" borderId="86" xfId="0" applyFont="1" applyFill="1" applyBorder="1" applyAlignment="1" applyProtection="1">
      <alignment horizontal="left" indent="1"/>
    </xf>
    <xf numFmtId="168" fontId="9" fillId="7" borderId="71" xfId="0" applyNumberFormat="1" applyFont="1" applyFill="1" applyBorder="1" applyAlignment="1" applyProtection="1">
      <alignment horizontal="left" indent="1"/>
    </xf>
    <xf numFmtId="168" fontId="9" fillId="7" borderId="70" xfId="0" applyNumberFormat="1" applyFont="1" applyFill="1" applyBorder="1" applyAlignment="1" applyProtection="1">
      <alignment horizontal="left" indent="1"/>
    </xf>
    <xf numFmtId="170" fontId="9" fillId="7" borderId="70" xfId="0" applyNumberFormat="1" applyFont="1" applyFill="1" applyBorder="1" applyAlignment="1" applyProtection="1">
      <alignment horizontal="left" indent="1"/>
    </xf>
    <xf numFmtId="169" fontId="9" fillId="7" borderId="70" xfId="0" applyNumberFormat="1" applyFont="1" applyFill="1" applyBorder="1" applyAlignment="1" applyProtection="1">
      <alignment horizontal="center"/>
    </xf>
    <xf numFmtId="168" fontId="9" fillId="7" borderId="70" xfId="0" applyNumberFormat="1" applyFont="1" applyFill="1" applyBorder="1" applyAlignment="1" applyProtection="1">
      <alignment horizontal="right" indent="1"/>
    </xf>
    <xf numFmtId="168" fontId="9" fillId="7" borderId="72" xfId="0" applyNumberFormat="1" applyFont="1" applyFill="1" applyBorder="1" applyAlignment="1" applyProtection="1">
      <alignment horizontal="right" indent="1"/>
    </xf>
    <xf numFmtId="168" fontId="9" fillId="7" borderId="18" xfId="0" applyNumberFormat="1" applyFont="1" applyFill="1" applyBorder="1" applyAlignment="1" applyProtection="1">
      <alignment horizontal="left" indent="1"/>
    </xf>
    <xf numFmtId="168" fontId="9" fillId="7" borderId="19" xfId="0" applyNumberFormat="1" applyFont="1" applyFill="1" applyBorder="1" applyAlignment="1" applyProtection="1">
      <alignment horizontal="left" indent="1"/>
    </xf>
    <xf numFmtId="170" fontId="9" fillId="7" borderId="19" xfId="0" applyNumberFormat="1" applyFont="1" applyFill="1" applyBorder="1" applyAlignment="1" applyProtection="1">
      <alignment horizontal="left" indent="1"/>
    </xf>
    <xf numFmtId="169" fontId="9" fillId="7" borderId="19" xfId="0" applyNumberFormat="1" applyFont="1" applyFill="1" applyBorder="1" applyAlignment="1" applyProtection="1">
      <alignment horizontal="center"/>
    </xf>
    <xf numFmtId="168" fontId="9" fillId="7" borderId="19" xfId="0" applyNumberFormat="1" applyFont="1" applyFill="1" applyBorder="1" applyAlignment="1" applyProtection="1">
      <alignment horizontal="right" indent="1"/>
    </xf>
    <xf numFmtId="168" fontId="9" fillId="7" borderId="20" xfId="0" applyNumberFormat="1" applyFont="1" applyFill="1" applyBorder="1" applyAlignment="1" applyProtection="1">
      <alignment horizontal="right" indent="1"/>
    </xf>
    <xf numFmtId="168" fontId="9" fillId="7" borderId="21" xfId="0" applyNumberFormat="1" applyFont="1" applyFill="1" applyBorder="1" applyAlignment="1" applyProtection="1">
      <alignment horizontal="left" indent="1"/>
    </xf>
    <xf numFmtId="168" fontId="9" fillId="7" borderId="22" xfId="0" applyNumberFormat="1" applyFont="1" applyFill="1" applyBorder="1" applyAlignment="1" applyProtection="1">
      <alignment horizontal="left" indent="1"/>
    </xf>
    <xf numFmtId="170" fontId="9" fillId="7" borderId="22" xfId="0" applyNumberFormat="1" applyFont="1" applyFill="1" applyBorder="1" applyAlignment="1" applyProtection="1">
      <alignment horizontal="left" indent="1"/>
    </xf>
    <xf numFmtId="169" fontId="9" fillId="7" borderId="22" xfId="0" applyNumberFormat="1" applyFont="1" applyFill="1" applyBorder="1" applyAlignment="1" applyProtection="1">
      <alignment horizontal="center"/>
    </xf>
    <xf numFmtId="168" fontId="9" fillId="7" borderId="22" xfId="0" applyNumberFormat="1" applyFont="1" applyFill="1" applyBorder="1" applyAlignment="1" applyProtection="1">
      <alignment horizontal="right" indent="1"/>
    </xf>
    <xf numFmtId="168" fontId="9" fillId="7" borderId="23" xfId="0" applyNumberFormat="1" applyFont="1" applyFill="1" applyBorder="1" applyAlignment="1" applyProtection="1">
      <alignment horizontal="right" indent="1"/>
    </xf>
    <xf numFmtId="168" fontId="11" fillId="6" borderId="14" xfId="0" applyNumberFormat="1" applyFont="1" applyFill="1" applyBorder="1" applyAlignment="1" applyProtection="1">
      <alignment horizontal="right" vertical="center" indent="1"/>
    </xf>
    <xf numFmtId="168" fontId="11" fillId="6" borderId="15" xfId="0" applyNumberFormat="1" applyFont="1" applyFill="1" applyBorder="1" applyAlignment="1" applyProtection="1">
      <alignment horizontal="right" vertical="center" indent="1"/>
    </xf>
    <xf numFmtId="168" fontId="11" fillId="6" borderId="16" xfId="0" applyNumberFormat="1" applyFont="1" applyFill="1" applyBorder="1" applyAlignment="1" applyProtection="1">
      <alignment horizontal="right" vertical="center" indent="1"/>
    </xf>
    <xf numFmtId="0" fontId="1" fillId="0" borderId="0" xfId="0" applyFont="1" applyProtection="1"/>
    <xf numFmtId="0" fontId="1" fillId="0" borderId="0" xfId="0" applyFont="1" applyFill="1" applyProtection="1"/>
    <xf numFmtId="0" fontId="8" fillId="6" borderId="10" xfId="0" applyFont="1" applyFill="1" applyBorder="1" applyAlignment="1" applyProtection="1">
      <alignment horizontal="left" vertical="center" wrapText="1" indent="1"/>
    </xf>
    <xf numFmtId="0" fontId="8" fillId="6" borderId="11" xfId="0" applyFont="1" applyFill="1" applyBorder="1" applyAlignment="1" applyProtection="1">
      <alignment horizontal="left" vertical="center" wrapText="1" indent="1"/>
    </xf>
    <xf numFmtId="0" fontId="8" fillId="6" borderId="11" xfId="0" applyFont="1" applyFill="1" applyBorder="1" applyAlignment="1" applyProtection="1">
      <alignment horizontal="center" vertical="center" wrapText="1"/>
    </xf>
    <xf numFmtId="0" fontId="8" fillId="6" borderId="12" xfId="0" applyFont="1" applyFill="1" applyBorder="1" applyAlignment="1" applyProtection="1">
      <alignment horizontal="center" vertical="center" wrapText="1"/>
    </xf>
    <xf numFmtId="0" fontId="8" fillId="6" borderId="112" xfId="0" applyFont="1" applyFill="1" applyBorder="1" applyAlignment="1">
      <alignment horizontal="left" vertical="top" indent="1"/>
    </xf>
    <xf numFmtId="0" fontId="8" fillId="6" borderId="113" xfId="0" applyFont="1" applyFill="1" applyBorder="1" applyAlignment="1">
      <alignment horizontal="left" vertical="top" indent="1"/>
    </xf>
    <xf numFmtId="0" fontId="9" fillId="0" borderId="65" xfId="0" applyFont="1" applyBorder="1" applyAlignment="1">
      <alignment horizontal="left" vertical="top" wrapText="1" indent="1"/>
    </xf>
    <xf numFmtId="0" fontId="9" fillId="0" borderId="69" xfId="0" applyFont="1" applyBorder="1" applyAlignment="1">
      <alignment horizontal="left" vertical="top" wrapText="1" indent="1"/>
    </xf>
    <xf numFmtId="0" fontId="9" fillId="2" borderId="95" xfId="0" applyFont="1" applyFill="1" applyBorder="1" applyAlignment="1">
      <alignment horizontal="left" vertical="center" wrapText="1" indent="1"/>
    </xf>
    <xf numFmtId="0" fontId="9" fillId="2" borderId="13" xfId="0" applyFont="1" applyFill="1" applyBorder="1" applyAlignment="1">
      <alignment horizontal="left" vertical="center" wrapText="1" indent="1"/>
    </xf>
    <xf numFmtId="0" fontId="9" fillId="2" borderId="101" xfId="0" applyFont="1" applyFill="1" applyBorder="1" applyAlignment="1">
      <alignment horizontal="left" vertical="center" wrapText="1" indent="1"/>
    </xf>
    <xf numFmtId="0" fontId="9" fillId="0" borderId="65" xfId="0" applyFont="1" applyBorder="1" applyAlignment="1">
      <alignment horizontal="left" vertical="top" wrapText="1" indent="2"/>
    </xf>
    <xf numFmtId="0" fontId="9" fillId="0" borderId="69" xfId="0" applyFont="1" applyBorder="1" applyAlignment="1">
      <alignment horizontal="left" vertical="top" wrapText="1" indent="2"/>
    </xf>
    <xf numFmtId="0" fontId="13" fillId="6" borderId="111" xfId="0" applyFont="1" applyFill="1" applyBorder="1" applyAlignment="1">
      <alignment horizontal="left" vertical="top" indent="1"/>
    </xf>
    <xf numFmtId="0" fontId="13" fillId="6" borderId="100" xfId="0" applyFont="1" applyFill="1" applyBorder="1" applyAlignment="1">
      <alignment horizontal="left" vertical="top" indent="1"/>
    </xf>
    <xf numFmtId="0" fontId="8" fillId="6" borderId="111" xfId="0" applyFont="1" applyFill="1" applyBorder="1" applyAlignment="1">
      <alignment horizontal="left" vertical="top" indent="1"/>
    </xf>
    <xf numFmtId="0" fontId="8" fillId="6" borderId="100" xfId="0" applyFont="1" applyFill="1" applyBorder="1" applyAlignment="1">
      <alignment horizontal="left" vertical="top" indent="1"/>
    </xf>
    <xf numFmtId="0" fontId="10" fillId="6" borderId="88" xfId="0" applyFont="1" applyFill="1" applyBorder="1" applyAlignment="1">
      <alignment horizontal="center"/>
    </xf>
    <xf numFmtId="0" fontId="10" fillId="6" borderId="54" xfId="0" applyFont="1" applyFill="1" applyBorder="1" applyAlignment="1">
      <alignment horizontal="center"/>
    </xf>
    <xf numFmtId="0" fontId="10" fillId="6" borderId="127" xfId="0" applyFont="1" applyFill="1" applyBorder="1" applyAlignment="1">
      <alignment horizontal="center"/>
    </xf>
    <xf numFmtId="0" fontId="10" fillId="6" borderId="55" xfId="0" applyFont="1" applyFill="1" applyBorder="1" applyAlignment="1">
      <alignment horizontal="center"/>
    </xf>
    <xf numFmtId="0" fontId="9" fillId="6" borderId="54" xfId="0" applyFont="1" applyFill="1" applyBorder="1" applyAlignment="1">
      <alignment horizontal="center"/>
    </xf>
    <xf numFmtId="0" fontId="9" fillId="6" borderId="55" xfId="0" applyFont="1" applyFill="1" applyBorder="1" applyAlignment="1">
      <alignment horizontal="center"/>
    </xf>
    <xf numFmtId="0" fontId="9" fillId="2" borderId="52" xfId="0" applyFont="1" applyFill="1" applyBorder="1" applyAlignment="1" applyProtection="1">
      <alignment horizontal="center"/>
      <protection locked="0"/>
    </xf>
    <xf numFmtId="0" fontId="9" fillId="2" borderId="64" xfId="0" applyFont="1" applyFill="1" applyBorder="1" applyAlignment="1" applyProtection="1">
      <alignment horizontal="center"/>
      <protection locked="0"/>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11" fillId="6" borderId="89" xfId="0" applyFont="1" applyFill="1" applyBorder="1" applyAlignment="1">
      <alignment horizontal="left" indent="1"/>
    </xf>
    <xf numFmtId="0" fontId="11" fillId="6" borderId="67" xfId="0" applyFont="1" applyFill="1" applyBorder="1" applyAlignment="1">
      <alignment horizontal="left" indent="1"/>
    </xf>
    <xf numFmtId="0" fontId="9" fillId="2" borderId="90" xfId="0" applyFont="1" applyFill="1" applyBorder="1" applyAlignment="1" applyProtection="1">
      <alignment horizontal="center"/>
      <protection locked="0"/>
    </xf>
    <xf numFmtId="0" fontId="9" fillId="2" borderId="58" xfId="0" applyFont="1" applyFill="1" applyBorder="1" applyAlignment="1" applyProtection="1">
      <alignment horizontal="center"/>
      <protection locked="0"/>
    </xf>
    <xf numFmtId="0" fontId="11" fillId="6" borderId="91" xfId="0" applyFont="1" applyFill="1" applyBorder="1" applyAlignment="1">
      <alignment horizontal="left" indent="1"/>
    </xf>
    <xf numFmtId="0" fontId="11" fillId="6" borderId="63" xfId="0" applyFont="1" applyFill="1" applyBorder="1" applyAlignment="1">
      <alignment horizontal="left" indent="1"/>
    </xf>
    <xf numFmtId="0" fontId="11" fillId="6" borderId="53" xfId="0" applyFont="1" applyFill="1" applyBorder="1" applyAlignment="1">
      <alignment horizontal="left" indent="1"/>
    </xf>
    <xf numFmtId="171" fontId="9" fillId="2" borderId="67" xfId="0" applyNumberFormat="1" applyFont="1" applyFill="1" applyBorder="1" applyAlignment="1" applyProtection="1">
      <alignment horizontal="center"/>
      <protection locked="0"/>
    </xf>
    <xf numFmtId="171" fontId="9" fillId="2" borderId="68" xfId="0" applyNumberFormat="1" applyFont="1" applyFill="1" applyBorder="1" applyAlignment="1" applyProtection="1">
      <alignment horizontal="center"/>
      <protection locked="0"/>
    </xf>
    <xf numFmtId="171" fontId="9" fillId="2" borderId="48" xfId="0" applyNumberFormat="1" applyFont="1" applyFill="1" applyBorder="1" applyAlignment="1" applyProtection="1">
      <alignment horizontal="center"/>
      <protection locked="0"/>
    </xf>
    <xf numFmtId="171" fontId="9" fillId="2" borderId="49" xfId="0" applyNumberFormat="1" applyFont="1" applyFill="1" applyBorder="1" applyAlignment="1" applyProtection="1">
      <alignment horizontal="center"/>
      <protection locked="0"/>
    </xf>
    <xf numFmtId="0" fontId="10" fillId="6" borderId="54" xfId="0" applyFont="1" applyFill="1" applyBorder="1" applyAlignment="1">
      <alignment horizontal="left" indent="1"/>
    </xf>
    <xf numFmtId="0" fontId="10" fillId="6" borderId="55" xfId="0" applyFont="1" applyFill="1" applyBorder="1" applyAlignment="1">
      <alignment horizontal="left" indent="1"/>
    </xf>
    <xf numFmtId="0" fontId="11" fillId="6" borderId="66" xfId="0" applyFont="1" applyFill="1" applyBorder="1" applyAlignment="1">
      <alignment horizontal="left" vertical="center" wrapText="1" indent="1"/>
    </xf>
    <xf numFmtId="0" fontId="11" fillId="6" borderId="97" xfId="0" applyFont="1" applyFill="1" applyBorder="1" applyAlignment="1">
      <alignment horizontal="left" vertical="center" indent="1"/>
    </xf>
    <xf numFmtId="0" fontId="11" fillId="6" borderId="65" xfId="0" applyFont="1" applyFill="1" applyBorder="1" applyAlignment="1">
      <alignment horizontal="left" vertical="center" indent="1"/>
    </xf>
    <xf numFmtId="0" fontId="11" fillId="6" borderId="69" xfId="0" applyFont="1" applyFill="1" applyBorder="1" applyAlignment="1">
      <alignment horizontal="left" vertical="center" indent="1"/>
    </xf>
    <xf numFmtId="0" fontId="11" fillId="6" borderId="73" xfId="0" applyFont="1" applyFill="1" applyBorder="1" applyAlignment="1">
      <alignment horizontal="left" vertical="center" indent="1"/>
    </xf>
    <xf numFmtId="0" fontId="11" fillId="6" borderId="99" xfId="0" applyFont="1" applyFill="1" applyBorder="1" applyAlignment="1">
      <alignment horizontal="left" vertical="center" indent="1"/>
    </xf>
    <xf numFmtId="0" fontId="11" fillId="6" borderId="66" xfId="0" applyFont="1" applyFill="1" applyBorder="1" applyAlignment="1">
      <alignment horizontal="center" vertical="center"/>
    </xf>
    <xf numFmtId="0" fontId="11" fillId="6" borderId="43" xfId="0" applyFont="1" applyFill="1" applyBorder="1" applyAlignment="1">
      <alignment horizontal="center" vertical="center"/>
    </xf>
    <xf numFmtId="0" fontId="11" fillId="6" borderId="73" xfId="0" applyFont="1" applyFill="1" applyBorder="1" applyAlignment="1">
      <alignment horizontal="center" vertical="center"/>
    </xf>
    <xf numFmtId="0" fontId="11" fillId="6" borderId="75" xfId="0" applyFont="1" applyFill="1" applyBorder="1" applyAlignment="1">
      <alignment horizontal="center" vertical="center"/>
    </xf>
    <xf numFmtId="0" fontId="9" fillId="6" borderId="93" xfId="0" applyFont="1" applyFill="1" applyBorder="1" applyAlignment="1" applyProtection="1">
      <alignment horizontal="left" indent="1"/>
    </xf>
    <xf numFmtId="0" fontId="9" fillId="6" borderId="60" xfId="0" applyFont="1" applyFill="1" applyBorder="1" applyAlignment="1" applyProtection="1">
      <alignment horizontal="left" indent="1"/>
    </xf>
    <xf numFmtId="0" fontId="9" fillId="6" borderId="61" xfId="0" applyFont="1" applyFill="1" applyBorder="1" applyAlignment="1" applyProtection="1">
      <alignment horizontal="left" indent="1"/>
    </xf>
    <xf numFmtId="0" fontId="9" fillId="6" borderId="91" xfId="0" applyFont="1" applyFill="1" applyBorder="1" applyAlignment="1" applyProtection="1">
      <alignment horizontal="left" indent="1"/>
    </xf>
    <xf numFmtId="0" fontId="9" fillId="6" borderId="63" xfId="0" applyFont="1" applyFill="1" applyBorder="1" applyAlignment="1" applyProtection="1">
      <alignment horizontal="left" indent="1"/>
    </xf>
    <xf numFmtId="0" fontId="9" fillId="6" borderId="64" xfId="0" applyFont="1" applyFill="1" applyBorder="1" applyAlignment="1" applyProtection="1">
      <alignment horizontal="left" indent="1"/>
    </xf>
    <xf numFmtId="0" fontId="9" fillId="6" borderId="92" xfId="0" applyFont="1" applyFill="1" applyBorder="1" applyAlignment="1" applyProtection="1">
      <alignment horizontal="left" indent="1"/>
    </xf>
    <xf numFmtId="0" fontId="9" fillId="6" borderId="57" xfId="0" applyFont="1" applyFill="1" applyBorder="1" applyAlignment="1" applyProtection="1">
      <alignment horizontal="left" indent="1"/>
    </xf>
    <xf numFmtId="0" fontId="9" fillId="6" borderId="58" xfId="0" applyFont="1" applyFill="1" applyBorder="1" applyAlignment="1" applyProtection="1">
      <alignment horizontal="left" indent="1"/>
    </xf>
    <xf numFmtId="171" fontId="9" fillId="6" borderId="67" xfId="0" applyNumberFormat="1" applyFont="1" applyFill="1" applyBorder="1" applyAlignment="1" applyProtection="1">
      <alignment horizontal="center"/>
    </xf>
    <xf numFmtId="171" fontId="9" fillId="6" borderId="68" xfId="0" applyNumberFormat="1" applyFont="1" applyFill="1" applyBorder="1" applyAlignment="1" applyProtection="1">
      <alignment horizontal="center"/>
    </xf>
    <xf numFmtId="171" fontId="9" fillId="6" borderId="86" xfId="0" applyNumberFormat="1" applyFont="1" applyFill="1" applyBorder="1" applyAlignment="1" applyProtection="1">
      <alignment horizontal="center"/>
    </xf>
    <xf numFmtId="171" fontId="9" fillId="6" borderId="87" xfId="0" applyNumberFormat="1" applyFont="1" applyFill="1" applyBorder="1" applyAlignment="1" applyProtection="1">
      <alignment horizontal="center"/>
    </xf>
    <xf numFmtId="172" fontId="9" fillId="6" borderId="15" xfId="0" applyNumberFormat="1" applyFont="1" applyFill="1" applyBorder="1" applyAlignment="1" applyProtection="1">
      <alignment horizontal="center"/>
    </xf>
    <xf numFmtId="172" fontId="9" fillId="6" borderId="16" xfId="0" applyNumberFormat="1" applyFont="1" applyFill="1" applyBorder="1" applyAlignment="1" applyProtection="1">
      <alignment horizontal="center"/>
    </xf>
    <xf numFmtId="0" fontId="11" fillId="6" borderId="66" xfId="0" applyFont="1" applyFill="1" applyBorder="1" applyAlignment="1" applyProtection="1">
      <alignment horizontal="left" vertical="center" indent="1"/>
    </xf>
    <xf numFmtId="0" fontId="11" fillId="6" borderId="43" xfId="0" applyFont="1" applyFill="1" applyBorder="1" applyAlignment="1" applyProtection="1">
      <alignment horizontal="left" vertical="center" indent="1"/>
    </xf>
    <xf numFmtId="0" fontId="11" fillId="6" borderId="85" xfId="0" applyFont="1" applyFill="1" applyBorder="1" applyAlignment="1" applyProtection="1">
      <alignment horizontal="left" vertical="center" indent="1"/>
    </xf>
    <xf numFmtId="0" fontId="11" fillId="6" borderId="8" xfId="0" applyFont="1" applyFill="1" applyBorder="1" applyAlignment="1" applyProtection="1">
      <alignment horizontal="left" vertical="center" indent="1"/>
    </xf>
    <xf numFmtId="0" fontId="11" fillId="6" borderId="65" xfId="0" applyFont="1" applyFill="1" applyBorder="1" applyAlignment="1" applyProtection="1">
      <alignment horizontal="left" vertical="center" indent="1"/>
    </xf>
    <xf numFmtId="0" fontId="11" fillId="6" borderId="0" xfId="0" applyFont="1" applyFill="1" applyBorder="1" applyAlignment="1" applyProtection="1">
      <alignment horizontal="left" vertical="center" indent="1"/>
    </xf>
    <xf numFmtId="0" fontId="11" fillId="6" borderId="6" xfId="0" applyFont="1" applyFill="1" applyBorder="1" applyAlignment="1" applyProtection="1">
      <alignment horizontal="left" vertical="center" indent="1"/>
    </xf>
    <xf numFmtId="0" fontId="9" fillId="6" borderId="5" xfId="0" applyFont="1" applyFill="1" applyBorder="1" applyAlignment="1" applyProtection="1">
      <alignment horizontal="center" vertical="center"/>
    </xf>
    <xf numFmtId="0" fontId="9" fillId="6" borderId="69" xfId="0" applyFont="1" applyFill="1" applyBorder="1" applyAlignment="1" applyProtection="1">
      <alignment horizontal="center" vertical="center"/>
    </xf>
    <xf numFmtId="0" fontId="11" fillId="6" borderId="80" xfId="0" applyFont="1" applyFill="1" applyBorder="1" applyAlignment="1" applyProtection="1">
      <alignment horizontal="left" indent="1"/>
    </xf>
    <xf numFmtId="0" fontId="11" fillId="6" borderId="81" xfId="0" applyFont="1" applyFill="1" applyBorder="1" applyAlignment="1" applyProtection="1">
      <alignment horizontal="left" indent="1"/>
    </xf>
    <xf numFmtId="0" fontId="11" fillId="6" borderId="82" xfId="0" applyFont="1" applyFill="1" applyBorder="1" applyAlignment="1" applyProtection="1">
      <alignment horizontal="left" indent="1"/>
    </xf>
    <xf numFmtId="0" fontId="9" fillId="6" borderId="78" xfId="0" applyFont="1" applyFill="1" applyBorder="1" applyAlignment="1" applyProtection="1">
      <alignment horizontal="center"/>
    </xf>
    <xf numFmtId="0" fontId="9" fillId="6" borderId="79" xfId="0" applyFont="1" applyFill="1" applyBorder="1" applyAlignment="1" applyProtection="1">
      <alignment horizontal="center"/>
    </xf>
    <xf numFmtId="0" fontId="9" fillId="6" borderId="83" xfId="0" applyFont="1" applyFill="1" applyBorder="1" applyAlignment="1" applyProtection="1">
      <alignment horizontal="center"/>
    </xf>
    <xf numFmtId="0" fontId="9" fillId="6" borderId="84" xfId="0" applyFont="1" applyFill="1" applyBorder="1" applyAlignment="1" applyProtection="1">
      <alignment horizontal="center"/>
    </xf>
    <xf numFmtId="0" fontId="11" fillId="6" borderId="73" xfId="0" applyFont="1" applyFill="1" applyBorder="1" applyAlignment="1" applyProtection="1">
      <alignment horizontal="left" indent="1"/>
    </xf>
    <xf numFmtId="0" fontId="11" fillId="6" borderId="74" xfId="0" applyFont="1" applyFill="1" applyBorder="1" applyAlignment="1" applyProtection="1">
      <alignment horizontal="left" indent="1"/>
    </xf>
    <xf numFmtId="0" fontId="11" fillId="6" borderId="75" xfId="0" applyFont="1" applyFill="1" applyBorder="1" applyAlignment="1" applyProtection="1">
      <alignment horizontal="left" indent="1"/>
    </xf>
    <xf numFmtId="0" fontId="11" fillId="6" borderId="76" xfId="0" applyFont="1" applyFill="1" applyBorder="1" applyAlignment="1" applyProtection="1">
      <alignment horizontal="left" indent="1"/>
    </xf>
    <xf numFmtId="0" fontId="11" fillId="6" borderId="77" xfId="0" applyFont="1" applyFill="1" applyBorder="1" applyAlignment="1" applyProtection="1">
      <alignment horizontal="left" indent="1"/>
    </xf>
    <xf numFmtId="164" fontId="0" fillId="4" borderId="98" xfId="1" applyNumberFormat="1" applyFont="1" applyFill="1" applyBorder="1" applyAlignment="1">
      <alignment horizontal="left"/>
    </xf>
    <xf numFmtId="164" fontId="0" fillId="4" borderId="99" xfId="1" applyNumberFormat="1" applyFont="1" applyFill="1" applyBorder="1" applyAlignment="1">
      <alignment horizontal="left"/>
    </xf>
    <xf numFmtId="0" fontId="4" fillId="3" borderId="30" xfId="0" applyFont="1" applyFill="1" applyBorder="1" applyAlignment="1">
      <alignment horizontal="center"/>
    </xf>
    <xf numFmtId="0" fontId="4" fillId="3" borderId="31" xfId="0" applyFont="1" applyFill="1" applyBorder="1" applyAlignment="1">
      <alignment horizontal="center" wrapText="1"/>
    </xf>
    <xf numFmtId="0" fontId="4" fillId="3" borderId="33" xfId="0" applyFont="1" applyFill="1" applyBorder="1" applyAlignment="1">
      <alignment horizontal="center" wrapText="1"/>
    </xf>
    <xf numFmtId="0" fontId="4" fillId="3" borderId="0" xfId="0" applyFont="1" applyFill="1" applyAlignment="1">
      <alignment horizontal="left"/>
    </xf>
    <xf numFmtId="0" fontId="0" fillId="4" borderId="117" xfId="0" applyFont="1" applyFill="1" applyBorder="1" applyAlignment="1">
      <alignment horizontal="center"/>
    </xf>
    <xf numFmtId="0" fontId="0" fillId="4" borderId="97" xfId="0" applyFont="1" applyFill="1" applyBorder="1" applyAlignment="1">
      <alignment horizontal="center"/>
    </xf>
    <xf numFmtId="0" fontId="0" fillId="4" borderId="7" xfId="0" applyFont="1" applyFill="1" applyBorder="1" applyAlignment="1">
      <alignment horizontal="center"/>
    </xf>
    <xf numFmtId="0" fontId="0" fillId="4" borderId="119" xfId="0" applyFont="1" applyFill="1" applyBorder="1" applyAlignment="1">
      <alignment horizontal="center"/>
    </xf>
    <xf numFmtId="0" fontId="0" fillId="4" borderId="5" xfId="0" applyFill="1" applyBorder="1" applyAlignment="1">
      <alignment horizontal="center"/>
    </xf>
    <xf numFmtId="0" fontId="0" fillId="4" borderId="69" xfId="0" applyFill="1" applyBorder="1" applyAlignment="1">
      <alignment horizontal="center"/>
    </xf>
  </cellXfs>
  <cellStyles count="4">
    <cellStyle name="Comma" xfId="1" builtinId="3"/>
    <cellStyle name="Hyperlink" xfId="3" builtinId="8"/>
    <cellStyle name="Normal" xfId="0" builtinId="0"/>
    <cellStyle name="Percent" xfId="2" builtinId="5"/>
  </cellStyles>
  <dxfs count="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AF272F"/>
      <color rgb="FFE68E92"/>
      <color rgb="FFCD2D35"/>
      <color rgb="FFF2C8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643225</xdr:colOff>
      <xdr:row>0</xdr:row>
      <xdr:rowOff>0</xdr:rowOff>
    </xdr:from>
    <xdr:to>
      <xdr:col>9</xdr:col>
      <xdr:colOff>352425</xdr:colOff>
      <xdr:row>6</xdr:row>
      <xdr:rowOff>142875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72325" y="0"/>
          <a:ext cx="3242975" cy="131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323850</xdr:colOff>
      <xdr:row>0</xdr:row>
      <xdr:rowOff>38100</xdr:rowOff>
    </xdr:from>
    <xdr:to>
      <xdr:col>6</xdr:col>
      <xdr:colOff>839476</xdr:colOff>
      <xdr:row>6</xdr:row>
      <xdr:rowOff>114300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0" y="38100"/>
          <a:ext cx="3125476" cy="1266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yroll@ellacotts.co.uk" TargetMode="External"/><Relationship Id="rId1" Type="http://schemas.openxmlformats.org/officeDocument/2006/relationships/hyperlink" Target="http://www.ellacotts.co.u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ayroll@ellacotts.co.uk" TargetMode="External"/><Relationship Id="rId1" Type="http://schemas.openxmlformats.org/officeDocument/2006/relationships/hyperlink" Target="http://www.ellacotts.co.uk/"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9"/>
  <sheetViews>
    <sheetView showGridLines="0" tabSelected="1" workbookViewId="0">
      <selection activeCell="C7" sqref="C7"/>
    </sheetView>
  </sheetViews>
  <sheetFormatPr defaultRowHeight="13.5" x14ac:dyDescent="0.2"/>
  <cols>
    <col min="1" max="1" width="9.140625" style="154"/>
    <col min="2" max="2" width="18.28515625" style="153" customWidth="1"/>
    <col min="3" max="3" width="87.85546875" style="154" customWidth="1"/>
    <col min="4" max="16384" width="9.140625" style="154"/>
  </cols>
  <sheetData>
    <row r="1" spans="2:3" ht="14.25" thickBot="1" x14ac:dyDescent="0.25"/>
    <row r="2" spans="2:3" ht="18.75" x14ac:dyDescent="0.2">
      <c r="B2" s="268" t="s">
        <v>67</v>
      </c>
      <c r="C2" s="269"/>
    </row>
    <row r="3" spans="2:3" x14ac:dyDescent="0.2">
      <c r="B3" s="152"/>
      <c r="C3" s="155"/>
    </row>
    <row r="4" spans="2:3" x14ac:dyDescent="0.2">
      <c r="B4" s="152" t="s">
        <v>173</v>
      </c>
      <c r="C4" s="155"/>
    </row>
    <row r="5" spans="2:3" x14ac:dyDescent="0.2">
      <c r="B5" s="152"/>
      <c r="C5" s="155"/>
    </row>
    <row r="6" spans="2:3" ht="38.25" customHeight="1" x14ac:dyDescent="0.2">
      <c r="B6" s="261" t="s">
        <v>186</v>
      </c>
      <c r="C6" s="262"/>
    </row>
    <row r="7" spans="2:3" x14ac:dyDescent="0.2">
      <c r="B7" s="174"/>
      <c r="C7" s="160"/>
    </row>
    <row r="8" spans="2:3" ht="25.5" customHeight="1" x14ac:dyDescent="0.2">
      <c r="B8" s="261" t="s">
        <v>171</v>
      </c>
      <c r="C8" s="262"/>
    </row>
    <row r="9" spans="2:3" x14ac:dyDescent="0.2">
      <c r="B9" s="152"/>
      <c r="C9" s="155"/>
    </row>
    <row r="10" spans="2:3" x14ac:dyDescent="0.2">
      <c r="B10" s="152" t="s">
        <v>68</v>
      </c>
      <c r="C10" s="155"/>
    </row>
    <row r="11" spans="2:3" x14ac:dyDescent="0.2">
      <c r="B11" s="152"/>
      <c r="C11" s="155"/>
    </row>
    <row r="12" spans="2:3" ht="15" x14ac:dyDescent="0.2">
      <c r="B12" s="259" t="s">
        <v>122</v>
      </c>
      <c r="C12" s="260"/>
    </row>
    <row r="13" spans="2:3" x14ac:dyDescent="0.2">
      <c r="B13" s="152"/>
      <c r="C13" s="155"/>
    </row>
    <row r="14" spans="2:3" ht="25.5" customHeight="1" x14ac:dyDescent="0.2">
      <c r="B14" s="261" t="s">
        <v>123</v>
      </c>
      <c r="C14" s="262"/>
    </row>
    <row r="15" spans="2:3" ht="38.25" customHeight="1" x14ac:dyDescent="0.2">
      <c r="B15" s="261" t="s">
        <v>126</v>
      </c>
      <c r="C15" s="262"/>
    </row>
    <row r="16" spans="2:3" x14ac:dyDescent="0.2">
      <c r="B16" s="152"/>
      <c r="C16" s="155"/>
    </row>
    <row r="17" spans="2:3" ht="25.5" customHeight="1" x14ac:dyDescent="0.2">
      <c r="B17" s="261" t="s">
        <v>125</v>
      </c>
      <c r="C17" s="262"/>
    </row>
    <row r="18" spans="2:3" x14ac:dyDescent="0.2">
      <c r="B18" s="152"/>
      <c r="C18" s="155"/>
    </row>
    <row r="19" spans="2:3" ht="25.5" customHeight="1" x14ac:dyDescent="0.2">
      <c r="B19" s="261" t="s">
        <v>180</v>
      </c>
      <c r="C19" s="262"/>
    </row>
    <row r="20" spans="2:3" x14ac:dyDescent="0.2">
      <c r="B20" s="152"/>
      <c r="C20" s="155"/>
    </row>
    <row r="21" spans="2:3" ht="15" x14ac:dyDescent="0.2">
      <c r="B21" s="259" t="s">
        <v>69</v>
      </c>
      <c r="C21" s="260"/>
    </row>
    <row r="22" spans="2:3" x14ac:dyDescent="0.2">
      <c r="B22" s="152"/>
      <c r="C22" s="155"/>
    </row>
    <row r="23" spans="2:3" ht="38.25" customHeight="1" x14ac:dyDescent="0.2">
      <c r="B23" s="261" t="s">
        <v>130</v>
      </c>
      <c r="C23" s="262"/>
    </row>
    <row r="24" spans="2:3" x14ac:dyDescent="0.2">
      <c r="B24" s="152"/>
      <c r="C24" s="155"/>
    </row>
    <row r="25" spans="2:3" x14ac:dyDescent="0.2">
      <c r="B25" s="152" t="s">
        <v>146</v>
      </c>
      <c r="C25" s="155"/>
    </row>
    <row r="26" spans="2:3" x14ac:dyDescent="0.2">
      <c r="B26" s="152"/>
      <c r="C26" s="155"/>
    </row>
    <row r="27" spans="2:3" ht="25.5" customHeight="1" x14ac:dyDescent="0.2">
      <c r="B27" s="266" t="s">
        <v>181</v>
      </c>
      <c r="C27" s="267"/>
    </row>
    <row r="28" spans="2:3" x14ac:dyDescent="0.2">
      <c r="B28" s="174"/>
      <c r="C28" s="160"/>
    </row>
    <row r="29" spans="2:3" x14ac:dyDescent="0.2">
      <c r="B29" s="266" t="s">
        <v>129</v>
      </c>
      <c r="C29" s="267"/>
    </row>
    <row r="30" spans="2:3" x14ac:dyDescent="0.2">
      <c r="B30" s="152"/>
      <c r="C30" s="155"/>
    </row>
    <row r="31" spans="2:3" ht="27" x14ac:dyDescent="0.2">
      <c r="B31" s="175" t="s">
        <v>102</v>
      </c>
      <c r="C31" s="160" t="s">
        <v>147</v>
      </c>
    </row>
    <row r="32" spans="2:3" x14ac:dyDescent="0.2">
      <c r="B32" s="186" t="s">
        <v>103</v>
      </c>
      <c r="C32" s="157" t="s">
        <v>184</v>
      </c>
    </row>
    <row r="33" spans="2:3" x14ac:dyDescent="0.2">
      <c r="B33" s="176" t="s">
        <v>104</v>
      </c>
      <c r="C33" s="157" t="s">
        <v>101</v>
      </c>
    </row>
    <row r="34" spans="2:3" x14ac:dyDescent="0.2">
      <c r="B34" s="152"/>
      <c r="C34" s="157"/>
    </row>
    <row r="35" spans="2:3" x14ac:dyDescent="0.2">
      <c r="B35" s="177" t="s">
        <v>182</v>
      </c>
      <c r="C35" s="155"/>
    </row>
    <row r="36" spans="2:3" x14ac:dyDescent="0.2">
      <c r="B36" s="177" t="s">
        <v>70</v>
      </c>
      <c r="C36" s="155"/>
    </row>
    <row r="37" spans="2:3" x14ac:dyDescent="0.2">
      <c r="B37" s="152"/>
      <c r="C37" s="155"/>
    </row>
    <row r="38" spans="2:3" ht="25.5" customHeight="1" x14ac:dyDescent="0.2">
      <c r="B38" s="261" t="s">
        <v>131</v>
      </c>
      <c r="C38" s="262"/>
    </row>
    <row r="39" spans="2:3" x14ac:dyDescent="0.2">
      <c r="B39" s="152"/>
      <c r="C39" s="155"/>
    </row>
    <row r="40" spans="2:3" ht="15" x14ac:dyDescent="0.2">
      <c r="B40" s="259" t="s">
        <v>71</v>
      </c>
      <c r="C40" s="260"/>
    </row>
    <row r="41" spans="2:3" x14ac:dyDescent="0.2">
      <c r="B41" s="152"/>
      <c r="C41" s="155"/>
    </row>
    <row r="42" spans="2:3" x14ac:dyDescent="0.2">
      <c r="B42" s="152" t="s">
        <v>148</v>
      </c>
      <c r="C42" s="155"/>
    </row>
    <row r="43" spans="2:3" x14ac:dyDescent="0.2">
      <c r="B43" s="152"/>
      <c r="C43" s="155"/>
    </row>
    <row r="44" spans="2:3" ht="25.5" customHeight="1" x14ac:dyDescent="0.2">
      <c r="B44" s="261" t="s">
        <v>149</v>
      </c>
      <c r="C44" s="262"/>
    </row>
    <row r="45" spans="2:3" x14ac:dyDescent="0.2">
      <c r="B45" s="152"/>
      <c r="C45" s="155"/>
    </row>
    <row r="46" spans="2:3" x14ac:dyDescent="0.2">
      <c r="B46" s="182" t="s">
        <v>88</v>
      </c>
      <c r="C46" s="183"/>
    </row>
    <row r="47" spans="2:3" x14ac:dyDescent="0.2">
      <c r="B47" s="156"/>
      <c r="C47" s="157"/>
    </row>
    <row r="48" spans="2:3" x14ac:dyDescent="0.2">
      <c r="B48" s="158" t="s">
        <v>163</v>
      </c>
      <c r="C48" s="157"/>
    </row>
    <row r="49" spans="2:3" x14ac:dyDescent="0.2">
      <c r="B49" s="158" t="s">
        <v>2</v>
      </c>
      <c r="C49" s="157" t="s">
        <v>161</v>
      </c>
    </row>
    <row r="50" spans="2:3" x14ac:dyDescent="0.2">
      <c r="B50" s="159" t="s">
        <v>36</v>
      </c>
      <c r="C50" s="157" t="s">
        <v>162</v>
      </c>
    </row>
    <row r="51" spans="2:3" x14ac:dyDescent="0.2">
      <c r="B51" s="159" t="s">
        <v>7</v>
      </c>
      <c r="C51" s="157"/>
    </row>
    <row r="52" spans="2:3" x14ac:dyDescent="0.2">
      <c r="B52" s="159"/>
      <c r="C52" s="157"/>
    </row>
    <row r="53" spans="2:3" x14ac:dyDescent="0.2">
      <c r="B53" s="182" t="s">
        <v>89</v>
      </c>
      <c r="C53" s="184"/>
    </row>
    <row r="54" spans="2:3" x14ac:dyDescent="0.2">
      <c r="B54" s="159"/>
      <c r="C54" s="157"/>
    </row>
    <row r="55" spans="2:3" x14ac:dyDescent="0.2">
      <c r="B55" s="159" t="s">
        <v>0</v>
      </c>
      <c r="C55" s="160" t="s">
        <v>145</v>
      </c>
    </row>
    <row r="56" spans="2:3" x14ac:dyDescent="0.2">
      <c r="B56" s="159"/>
      <c r="C56" s="160"/>
    </row>
    <row r="57" spans="2:3" s="180" customFormat="1" ht="27" x14ac:dyDescent="0.2">
      <c r="B57" s="178" t="s">
        <v>150</v>
      </c>
      <c r="C57" s="179" t="s">
        <v>127</v>
      </c>
    </row>
    <row r="58" spans="2:3" x14ac:dyDescent="0.2">
      <c r="B58" s="161"/>
      <c r="C58" s="162"/>
    </row>
    <row r="59" spans="2:3" x14ac:dyDescent="0.2">
      <c r="B59" s="159"/>
      <c r="C59" s="157"/>
    </row>
    <row r="60" spans="2:3" x14ac:dyDescent="0.2">
      <c r="B60" s="159" t="s">
        <v>65</v>
      </c>
      <c r="C60" s="157" t="s">
        <v>151</v>
      </c>
    </row>
    <row r="61" spans="2:3" x14ac:dyDescent="0.2">
      <c r="B61" s="161"/>
      <c r="C61" s="162"/>
    </row>
    <row r="62" spans="2:3" x14ac:dyDescent="0.2">
      <c r="B62" s="159"/>
      <c r="C62" s="157"/>
    </row>
    <row r="63" spans="2:3" x14ac:dyDescent="0.2">
      <c r="B63" s="159" t="s">
        <v>75</v>
      </c>
      <c r="C63" s="157" t="s">
        <v>115</v>
      </c>
    </row>
    <row r="64" spans="2:3" x14ac:dyDescent="0.2">
      <c r="B64" s="159"/>
      <c r="C64" s="157"/>
    </row>
    <row r="65" spans="2:3" x14ac:dyDescent="0.2">
      <c r="B65" s="159"/>
      <c r="C65" s="157" t="s">
        <v>114</v>
      </c>
    </row>
    <row r="66" spans="2:3" x14ac:dyDescent="0.2">
      <c r="B66" s="161"/>
      <c r="C66" s="162"/>
    </row>
    <row r="67" spans="2:3" x14ac:dyDescent="0.2">
      <c r="B67" s="159"/>
      <c r="C67" s="157"/>
    </row>
    <row r="68" spans="2:3" x14ac:dyDescent="0.2">
      <c r="B68" s="159" t="s">
        <v>110</v>
      </c>
      <c r="C68" s="157" t="s">
        <v>152</v>
      </c>
    </row>
    <row r="69" spans="2:3" x14ac:dyDescent="0.2">
      <c r="B69" s="159"/>
      <c r="C69" s="163"/>
    </row>
    <row r="70" spans="2:3" x14ac:dyDescent="0.2">
      <c r="B70" s="159"/>
      <c r="C70" s="160" t="s">
        <v>153</v>
      </c>
    </row>
    <row r="71" spans="2:3" x14ac:dyDescent="0.2">
      <c r="B71" s="164"/>
      <c r="C71" s="165"/>
    </row>
    <row r="72" spans="2:3" x14ac:dyDescent="0.2">
      <c r="B72" s="182" t="s">
        <v>135</v>
      </c>
      <c r="C72" s="184"/>
    </row>
    <row r="73" spans="2:3" x14ac:dyDescent="0.2">
      <c r="B73" s="159"/>
      <c r="C73" s="157"/>
    </row>
    <row r="74" spans="2:3" x14ac:dyDescent="0.2">
      <c r="B74" s="159" t="s">
        <v>76</v>
      </c>
      <c r="C74" s="157" t="s">
        <v>154</v>
      </c>
    </row>
    <row r="75" spans="2:3" x14ac:dyDescent="0.2">
      <c r="B75" s="161"/>
      <c r="C75" s="162"/>
    </row>
    <row r="76" spans="2:3" x14ac:dyDescent="0.2">
      <c r="B76" s="159"/>
      <c r="C76" s="157"/>
    </row>
    <row r="77" spans="2:3" ht="26.25" customHeight="1" x14ac:dyDescent="0.2">
      <c r="B77" s="159" t="s">
        <v>166</v>
      </c>
      <c r="C77" s="157" t="s">
        <v>167</v>
      </c>
    </row>
    <row r="78" spans="2:3" x14ac:dyDescent="0.2">
      <c r="B78" s="161"/>
      <c r="C78" s="162"/>
    </row>
    <row r="79" spans="2:3" x14ac:dyDescent="0.2">
      <c r="B79" s="159"/>
      <c r="C79" s="163"/>
    </row>
    <row r="80" spans="2:3" ht="27" x14ac:dyDescent="0.2">
      <c r="B80" s="159" t="s">
        <v>26</v>
      </c>
      <c r="C80" s="157" t="s">
        <v>168</v>
      </c>
    </row>
    <row r="81" spans="2:3" x14ac:dyDescent="0.2">
      <c r="B81" s="161"/>
      <c r="C81" s="162"/>
    </row>
    <row r="82" spans="2:3" x14ac:dyDescent="0.2">
      <c r="B82" s="185" t="s">
        <v>133</v>
      </c>
      <c r="C82" s="184"/>
    </row>
    <row r="83" spans="2:3" x14ac:dyDescent="0.2">
      <c r="B83" s="159"/>
      <c r="C83" s="157"/>
    </row>
    <row r="84" spans="2:3" x14ac:dyDescent="0.2">
      <c r="B84" s="159"/>
      <c r="C84" s="160" t="s">
        <v>155</v>
      </c>
    </row>
    <row r="85" spans="2:3" x14ac:dyDescent="0.2">
      <c r="B85" s="159"/>
      <c r="C85" s="157" t="s">
        <v>158</v>
      </c>
    </row>
    <row r="86" spans="2:3" x14ac:dyDescent="0.2">
      <c r="B86" s="159"/>
      <c r="C86" s="157"/>
    </row>
    <row r="87" spans="2:3" x14ac:dyDescent="0.2">
      <c r="B87" s="166"/>
      <c r="C87" s="167"/>
    </row>
    <row r="88" spans="2:3" x14ac:dyDescent="0.2">
      <c r="B88" s="159" t="s">
        <v>45</v>
      </c>
      <c r="C88" s="157" t="s">
        <v>157</v>
      </c>
    </row>
    <row r="89" spans="2:3" x14ac:dyDescent="0.2">
      <c r="B89" s="159"/>
      <c r="C89" s="157"/>
    </row>
    <row r="90" spans="2:3" s="180" customFormat="1" ht="25.5" customHeight="1" x14ac:dyDescent="0.2">
      <c r="B90" s="178" t="s">
        <v>150</v>
      </c>
      <c r="C90" s="179" t="s">
        <v>164</v>
      </c>
    </row>
    <row r="91" spans="2:3" x14ac:dyDescent="0.2">
      <c r="B91" s="161"/>
      <c r="C91" s="162"/>
    </row>
    <row r="92" spans="2:3" x14ac:dyDescent="0.2">
      <c r="B92" s="166"/>
      <c r="C92" s="167"/>
    </row>
    <row r="93" spans="2:3" ht="27" x14ac:dyDescent="0.2">
      <c r="B93" s="159" t="s">
        <v>51</v>
      </c>
      <c r="C93" s="157" t="s">
        <v>159</v>
      </c>
    </row>
    <row r="94" spans="2:3" x14ac:dyDescent="0.2">
      <c r="B94" s="161"/>
      <c r="C94" s="162"/>
    </row>
    <row r="95" spans="2:3" x14ac:dyDescent="0.2">
      <c r="B95" s="159"/>
      <c r="C95" s="157"/>
    </row>
    <row r="96" spans="2:3" ht="27" x14ac:dyDescent="0.2">
      <c r="B96" s="159" t="s">
        <v>40</v>
      </c>
      <c r="C96" s="160" t="s">
        <v>183</v>
      </c>
    </row>
    <row r="97" spans="2:3" x14ac:dyDescent="0.2">
      <c r="B97" s="158"/>
      <c r="C97" s="157"/>
    </row>
    <row r="98" spans="2:3" x14ac:dyDescent="0.2">
      <c r="B98" s="161"/>
      <c r="C98" s="162"/>
    </row>
    <row r="99" spans="2:3" x14ac:dyDescent="0.2">
      <c r="B99" s="182" t="s">
        <v>136</v>
      </c>
      <c r="C99" s="184"/>
    </row>
    <row r="100" spans="2:3" x14ac:dyDescent="0.2">
      <c r="B100" s="263" t="s">
        <v>52</v>
      </c>
      <c r="C100" s="157"/>
    </row>
    <row r="101" spans="2:3" x14ac:dyDescent="0.2">
      <c r="B101" s="264"/>
      <c r="C101" s="157" t="s">
        <v>82</v>
      </c>
    </row>
    <row r="102" spans="2:3" x14ac:dyDescent="0.2">
      <c r="B102" s="265"/>
      <c r="C102" s="162"/>
    </row>
    <row r="103" spans="2:3" x14ac:dyDescent="0.2">
      <c r="B103" s="169"/>
      <c r="C103" s="157"/>
    </row>
    <row r="104" spans="2:3" s="180" customFormat="1" ht="51.75" customHeight="1" x14ac:dyDescent="0.2">
      <c r="B104" s="169" t="s">
        <v>137</v>
      </c>
      <c r="C104" s="160" t="s">
        <v>165</v>
      </c>
    </row>
    <row r="105" spans="2:3" x14ac:dyDescent="0.2">
      <c r="B105" s="181"/>
      <c r="C105" s="162"/>
    </row>
    <row r="106" spans="2:3" x14ac:dyDescent="0.2">
      <c r="B106" s="171"/>
      <c r="C106" s="167"/>
    </row>
    <row r="107" spans="2:3" x14ac:dyDescent="0.2">
      <c r="B107" s="169" t="s">
        <v>30</v>
      </c>
      <c r="C107" s="157" t="s">
        <v>160</v>
      </c>
    </row>
    <row r="108" spans="2:3" x14ac:dyDescent="0.2">
      <c r="B108" s="169" t="s">
        <v>140</v>
      </c>
      <c r="C108" s="157"/>
    </row>
    <row r="109" spans="2:3" ht="14.25" thickBot="1" x14ac:dyDescent="0.25">
      <c r="B109" s="172"/>
      <c r="C109" s="173"/>
    </row>
  </sheetData>
  <mergeCells count="16">
    <mergeCell ref="B2:C2"/>
    <mergeCell ref="B6:C6"/>
    <mergeCell ref="B12:C12"/>
    <mergeCell ref="B14:C14"/>
    <mergeCell ref="B15:C15"/>
    <mergeCell ref="B40:C40"/>
    <mergeCell ref="B44:C44"/>
    <mergeCell ref="B100:B102"/>
    <mergeCell ref="B8:C8"/>
    <mergeCell ref="B19:C19"/>
    <mergeCell ref="B21:C21"/>
    <mergeCell ref="B23:C23"/>
    <mergeCell ref="B27:C27"/>
    <mergeCell ref="B29:C29"/>
    <mergeCell ref="B38:C38"/>
    <mergeCell ref="B17:C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8"/>
  <sheetViews>
    <sheetView showGridLines="0" topLeftCell="A82" workbookViewId="0">
      <selection activeCell="C84" sqref="C84"/>
    </sheetView>
  </sheetViews>
  <sheetFormatPr defaultRowHeight="13.5" x14ac:dyDescent="0.2"/>
  <cols>
    <col min="1" max="1" width="9.140625" style="154"/>
    <col min="2" max="2" width="18.28515625" style="153" customWidth="1"/>
    <col min="3" max="3" width="87.85546875" style="154" customWidth="1"/>
    <col min="4" max="16384" width="9.140625" style="154"/>
  </cols>
  <sheetData>
    <row r="1" spans="2:3" ht="14.25" thickBot="1" x14ac:dyDescent="0.25"/>
    <row r="2" spans="2:3" ht="15" x14ac:dyDescent="0.2">
      <c r="B2" s="270" t="s">
        <v>71</v>
      </c>
      <c r="C2" s="271"/>
    </row>
    <row r="3" spans="2:3" x14ac:dyDescent="0.2">
      <c r="B3" s="152"/>
      <c r="C3" s="155"/>
    </row>
    <row r="4" spans="2:3" x14ac:dyDescent="0.2">
      <c r="B4" s="152" t="s">
        <v>172</v>
      </c>
      <c r="C4" s="155"/>
    </row>
    <row r="5" spans="2:3" x14ac:dyDescent="0.2">
      <c r="B5" s="152"/>
      <c r="C5" s="155"/>
    </row>
    <row r="6" spans="2:3" x14ac:dyDescent="0.2">
      <c r="B6" s="182" t="s">
        <v>88</v>
      </c>
      <c r="C6" s="183"/>
    </row>
    <row r="7" spans="2:3" x14ac:dyDescent="0.2">
      <c r="B7" s="156"/>
      <c r="C7" s="157"/>
    </row>
    <row r="8" spans="2:3" x14ac:dyDescent="0.2">
      <c r="B8" s="158" t="s">
        <v>72</v>
      </c>
      <c r="C8" s="157" t="s">
        <v>120</v>
      </c>
    </row>
    <row r="9" spans="2:3" x14ac:dyDescent="0.2">
      <c r="B9" s="158"/>
      <c r="C9" s="157"/>
    </row>
    <row r="10" spans="2:3" x14ac:dyDescent="0.2">
      <c r="B10" s="158" t="s">
        <v>2</v>
      </c>
      <c r="C10" s="157" t="s">
        <v>120</v>
      </c>
    </row>
    <row r="11" spans="2:3" x14ac:dyDescent="0.2">
      <c r="B11" s="158"/>
      <c r="C11" s="157"/>
    </row>
    <row r="12" spans="2:3" x14ac:dyDescent="0.2">
      <c r="B12" s="159" t="s">
        <v>36</v>
      </c>
      <c r="C12" s="157" t="s">
        <v>121</v>
      </c>
    </row>
    <row r="13" spans="2:3" x14ac:dyDescent="0.2">
      <c r="B13" s="159"/>
      <c r="C13" s="157"/>
    </row>
    <row r="14" spans="2:3" x14ac:dyDescent="0.2">
      <c r="B14" s="159" t="s">
        <v>7</v>
      </c>
      <c r="C14" s="157" t="s">
        <v>120</v>
      </c>
    </row>
    <row r="15" spans="2:3" x14ac:dyDescent="0.2">
      <c r="B15" s="159"/>
      <c r="C15" s="157"/>
    </row>
    <row r="16" spans="2:3" x14ac:dyDescent="0.2">
      <c r="B16" s="182" t="s">
        <v>89</v>
      </c>
      <c r="C16" s="184"/>
    </row>
    <row r="17" spans="2:3" x14ac:dyDescent="0.2">
      <c r="B17" s="159"/>
      <c r="C17" s="157"/>
    </row>
    <row r="18" spans="2:3" ht="108" x14ac:dyDescent="0.2">
      <c r="B18" s="159" t="s">
        <v>0</v>
      </c>
      <c r="C18" s="160" t="s">
        <v>178</v>
      </c>
    </row>
    <row r="19" spans="2:3" x14ac:dyDescent="0.2">
      <c r="B19" s="159"/>
      <c r="C19" s="160"/>
    </row>
    <row r="20" spans="2:3" ht="27" x14ac:dyDescent="0.2">
      <c r="B20" s="159"/>
      <c r="C20" s="160" t="s">
        <v>127</v>
      </c>
    </row>
    <row r="21" spans="2:3" x14ac:dyDescent="0.2">
      <c r="B21" s="161"/>
      <c r="C21" s="162"/>
    </row>
    <row r="22" spans="2:3" x14ac:dyDescent="0.2">
      <c r="B22" s="159"/>
      <c r="C22" s="157"/>
    </row>
    <row r="23" spans="2:3" x14ac:dyDescent="0.2">
      <c r="B23" s="159" t="s">
        <v>65</v>
      </c>
      <c r="C23" s="157" t="s">
        <v>73</v>
      </c>
    </row>
    <row r="24" spans="2:3" x14ac:dyDescent="0.2">
      <c r="B24" s="159"/>
      <c r="C24" s="157"/>
    </row>
    <row r="25" spans="2:3" x14ac:dyDescent="0.2">
      <c r="B25" s="159"/>
      <c r="C25" s="157" t="s">
        <v>128</v>
      </c>
    </row>
    <row r="26" spans="2:3" x14ac:dyDescent="0.2">
      <c r="B26" s="159"/>
      <c r="C26" s="157"/>
    </row>
    <row r="27" spans="2:3" x14ac:dyDescent="0.2">
      <c r="B27" s="159"/>
      <c r="C27" s="157" t="s">
        <v>74</v>
      </c>
    </row>
    <row r="28" spans="2:3" x14ac:dyDescent="0.2">
      <c r="B28" s="161"/>
      <c r="C28" s="162"/>
    </row>
    <row r="29" spans="2:3" x14ac:dyDescent="0.2">
      <c r="B29" s="159"/>
      <c r="C29" s="157"/>
    </row>
    <row r="30" spans="2:3" x14ac:dyDescent="0.2">
      <c r="B30" s="159" t="s">
        <v>75</v>
      </c>
      <c r="C30" s="157" t="s">
        <v>115</v>
      </c>
    </row>
    <row r="31" spans="2:3" x14ac:dyDescent="0.2">
      <c r="B31" s="159"/>
      <c r="C31" s="157"/>
    </row>
    <row r="32" spans="2:3" x14ac:dyDescent="0.2">
      <c r="B32" s="159"/>
      <c r="C32" s="157" t="s">
        <v>114</v>
      </c>
    </row>
    <row r="33" spans="2:3" x14ac:dyDescent="0.2">
      <c r="B33" s="161"/>
      <c r="C33" s="162"/>
    </row>
    <row r="34" spans="2:3" x14ac:dyDescent="0.2">
      <c r="B34" s="159"/>
      <c r="C34" s="157"/>
    </row>
    <row r="35" spans="2:3" x14ac:dyDescent="0.2">
      <c r="B35" s="159" t="s">
        <v>110</v>
      </c>
      <c r="C35" s="157" t="s">
        <v>112</v>
      </c>
    </row>
    <row r="36" spans="2:3" x14ac:dyDescent="0.2">
      <c r="B36" s="159"/>
      <c r="C36" s="163"/>
    </row>
    <row r="37" spans="2:3" ht="27" x14ac:dyDescent="0.2">
      <c r="B37" s="159"/>
      <c r="C37" s="160" t="s">
        <v>113</v>
      </c>
    </row>
    <row r="38" spans="2:3" x14ac:dyDescent="0.2">
      <c r="B38" s="164"/>
      <c r="C38" s="165"/>
    </row>
    <row r="39" spans="2:3" x14ac:dyDescent="0.2">
      <c r="B39" s="182" t="s">
        <v>135</v>
      </c>
      <c r="C39" s="184"/>
    </row>
    <row r="40" spans="2:3" x14ac:dyDescent="0.2">
      <c r="B40" s="159"/>
      <c r="C40" s="157"/>
    </row>
    <row r="41" spans="2:3" x14ac:dyDescent="0.2">
      <c r="B41" s="159" t="s">
        <v>76</v>
      </c>
      <c r="C41" s="157" t="s">
        <v>77</v>
      </c>
    </row>
    <row r="42" spans="2:3" x14ac:dyDescent="0.2">
      <c r="B42" s="159"/>
      <c r="C42" s="157"/>
    </row>
    <row r="43" spans="2:3" x14ac:dyDescent="0.2">
      <c r="B43" s="159"/>
      <c r="C43" s="157" t="s">
        <v>78</v>
      </c>
    </row>
    <row r="44" spans="2:3" x14ac:dyDescent="0.2">
      <c r="B44" s="161"/>
      <c r="C44" s="162"/>
    </row>
    <row r="45" spans="2:3" x14ac:dyDescent="0.2">
      <c r="B45" s="159"/>
      <c r="C45" s="157"/>
    </row>
    <row r="46" spans="2:3" ht="27" x14ac:dyDescent="0.2">
      <c r="B46" s="159" t="s">
        <v>166</v>
      </c>
      <c r="C46" s="157" t="s">
        <v>79</v>
      </c>
    </row>
    <row r="47" spans="2:3" x14ac:dyDescent="0.2">
      <c r="B47" s="159"/>
      <c r="C47" s="157" t="s">
        <v>80</v>
      </c>
    </row>
    <row r="48" spans="2:3" x14ac:dyDescent="0.2">
      <c r="B48" s="159"/>
      <c r="C48" s="157" t="s">
        <v>81</v>
      </c>
    </row>
    <row r="49" spans="2:3" x14ac:dyDescent="0.2">
      <c r="B49" s="161"/>
      <c r="C49" s="162"/>
    </row>
    <row r="50" spans="2:3" x14ac:dyDescent="0.2">
      <c r="B50" s="159"/>
      <c r="C50" s="157"/>
    </row>
    <row r="51" spans="2:3" ht="27" x14ac:dyDescent="0.2">
      <c r="B51" s="159" t="s">
        <v>26</v>
      </c>
      <c r="C51" s="157" t="s">
        <v>169</v>
      </c>
    </row>
    <row r="52" spans="2:3" x14ac:dyDescent="0.2">
      <c r="B52" s="161"/>
      <c r="C52" s="162"/>
    </row>
    <row r="53" spans="2:3" x14ac:dyDescent="0.2">
      <c r="B53" s="185" t="s">
        <v>90</v>
      </c>
      <c r="C53" s="184"/>
    </row>
    <row r="54" spans="2:3" x14ac:dyDescent="0.2">
      <c r="B54" s="159"/>
      <c r="C54" s="157"/>
    </row>
    <row r="55" spans="2:3" ht="27" x14ac:dyDescent="0.2">
      <c r="B55" s="159"/>
      <c r="C55" s="160" t="s">
        <v>118</v>
      </c>
    </row>
    <row r="56" spans="2:3" x14ac:dyDescent="0.2">
      <c r="B56" s="159"/>
      <c r="C56" s="157"/>
    </row>
    <row r="57" spans="2:3" x14ac:dyDescent="0.2">
      <c r="B57" s="159"/>
      <c r="C57" s="157" t="s">
        <v>91</v>
      </c>
    </row>
    <row r="58" spans="2:3" x14ac:dyDescent="0.2">
      <c r="B58" s="159"/>
      <c r="C58" s="157"/>
    </row>
    <row r="59" spans="2:3" x14ac:dyDescent="0.2">
      <c r="B59" s="159"/>
      <c r="C59" s="157" t="s">
        <v>92</v>
      </c>
    </row>
    <row r="60" spans="2:3" x14ac:dyDescent="0.2">
      <c r="B60" s="159"/>
      <c r="C60" s="157" t="s">
        <v>84</v>
      </c>
    </row>
    <row r="61" spans="2:3" x14ac:dyDescent="0.2">
      <c r="B61" s="159"/>
      <c r="C61" s="157" t="s">
        <v>85</v>
      </c>
    </row>
    <row r="62" spans="2:3" x14ac:dyDescent="0.2">
      <c r="B62" s="159"/>
      <c r="C62" s="157" t="s">
        <v>86</v>
      </c>
    </row>
    <row r="63" spans="2:3" x14ac:dyDescent="0.2">
      <c r="B63" s="159"/>
      <c r="C63" s="157"/>
    </row>
    <row r="64" spans="2:3" x14ac:dyDescent="0.2">
      <c r="B64" s="159"/>
      <c r="C64" s="157" t="s">
        <v>87</v>
      </c>
    </row>
    <row r="65" spans="2:3" x14ac:dyDescent="0.2">
      <c r="B65" s="159"/>
      <c r="C65" s="157"/>
    </row>
    <row r="66" spans="2:3" x14ac:dyDescent="0.2">
      <c r="B66" s="166"/>
      <c r="C66" s="167"/>
    </row>
    <row r="67" spans="2:3" x14ac:dyDescent="0.2">
      <c r="B67" s="159" t="s">
        <v>45</v>
      </c>
      <c r="C67" s="157" t="s">
        <v>83</v>
      </c>
    </row>
    <row r="68" spans="2:3" x14ac:dyDescent="0.2">
      <c r="B68" s="159"/>
      <c r="C68" s="157"/>
    </row>
    <row r="69" spans="2:3" x14ac:dyDescent="0.2">
      <c r="B69" s="159"/>
      <c r="C69" s="157" t="s">
        <v>93</v>
      </c>
    </row>
    <row r="70" spans="2:3" x14ac:dyDescent="0.2">
      <c r="B70" s="159"/>
      <c r="C70" s="157"/>
    </row>
    <row r="71" spans="2:3" ht="25.5" customHeight="1" x14ac:dyDescent="0.2">
      <c r="B71" s="159"/>
      <c r="C71" s="160" t="s">
        <v>116</v>
      </c>
    </row>
    <row r="72" spans="2:3" x14ac:dyDescent="0.2">
      <c r="B72" s="161"/>
      <c r="C72" s="162"/>
    </row>
    <row r="73" spans="2:3" x14ac:dyDescent="0.2">
      <c r="B73" s="166"/>
      <c r="C73" s="167"/>
    </row>
    <row r="74" spans="2:3" ht="27" x14ac:dyDescent="0.2">
      <c r="B74" s="159" t="s">
        <v>51</v>
      </c>
      <c r="C74" s="157" t="s">
        <v>117</v>
      </c>
    </row>
    <row r="75" spans="2:3" x14ac:dyDescent="0.2">
      <c r="B75" s="159"/>
      <c r="C75" s="157" t="s">
        <v>95</v>
      </c>
    </row>
    <row r="76" spans="2:3" x14ac:dyDescent="0.2">
      <c r="B76" s="159"/>
      <c r="C76" s="157" t="s">
        <v>94</v>
      </c>
    </row>
    <row r="77" spans="2:3" x14ac:dyDescent="0.2">
      <c r="B77" s="159"/>
      <c r="C77" s="157" t="s">
        <v>156</v>
      </c>
    </row>
    <row r="78" spans="2:3" x14ac:dyDescent="0.2">
      <c r="B78" s="161"/>
      <c r="C78" s="162"/>
    </row>
    <row r="79" spans="2:3" x14ac:dyDescent="0.2">
      <c r="B79" s="159"/>
      <c r="C79" s="157"/>
    </row>
    <row r="80" spans="2:3" x14ac:dyDescent="0.2">
      <c r="B80" s="159" t="s">
        <v>40</v>
      </c>
      <c r="C80" s="157" t="s">
        <v>117</v>
      </c>
    </row>
    <row r="81" spans="2:3" x14ac:dyDescent="0.2">
      <c r="B81" s="158"/>
      <c r="C81" s="157" t="s">
        <v>96</v>
      </c>
    </row>
    <row r="82" spans="2:3" x14ac:dyDescent="0.2">
      <c r="B82" s="158"/>
      <c r="C82" s="157"/>
    </row>
    <row r="83" spans="2:3" ht="40.5" x14ac:dyDescent="0.2">
      <c r="B83" s="158"/>
      <c r="C83" s="160" t="s">
        <v>179</v>
      </c>
    </row>
    <row r="84" spans="2:3" x14ac:dyDescent="0.2">
      <c r="B84" s="161"/>
      <c r="C84" s="162"/>
    </row>
    <row r="85" spans="2:3" x14ac:dyDescent="0.2">
      <c r="B85" s="182" t="s">
        <v>136</v>
      </c>
      <c r="C85" s="184"/>
    </row>
    <row r="86" spans="2:3" x14ac:dyDescent="0.2">
      <c r="B86" s="263" t="s">
        <v>52</v>
      </c>
      <c r="C86" s="168"/>
    </row>
    <row r="87" spans="2:3" x14ac:dyDescent="0.2">
      <c r="B87" s="264"/>
      <c r="C87" s="157" t="s">
        <v>82</v>
      </c>
    </row>
    <row r="88" spans="2:3" x14ac:dyDescent="0.2">
      <c r="B88" s="264"/>
      <c r="C88" s="157"/>
    </row>
    <row r="89" spans="2:3" ht="40.5" x14ac:dyDescent="0.2">
      <c r="B89" s="264"/>
      <c r="C89" s="160" t="s">
        <v>124</v>
      </c>
    </row>
    <row r="90" spans="2:3" x14ac:dyDescent="0.2">
      <c r="B90" s="264"/>
      <c r="C90" s="157"/>
    </row>
    <row r="91" spans="2:3" x14ac:dyDescent="0.2">
      <c r="B91" s="264"/>
      <c r="C91" s="157" t="s">
        <v>100</v>
      </c>
    </row>
    <row r="92" spans="2:3" x14ac:dyDescent="0.2">
      <c r="B92" s="265"/>
      <c r="C92" s="162"/>
    </row>
    <row r="93" spans="2:3" x14ac:dyDescent="0.2">
      <c r="B93" s="169"/>
      <c r="C93" s="157"/>
    </row>
    <row r="94" spans="2:3" ht="67.5" x14ac:dyDescent="0.2">
      <c r="B94" s="170" t="s">
        <v>137</v>
      </c>
      <c r="C94" s="160" t="s">
        <v>170</v>
      </c>
    </row>
    <row r="95" spans="2:3" x14ac:dyDescent="0.2">
      <c r="B95" s="171"/>
      <c r="C95" s="167"/>
    </row>
    <row r="96" spans="2:3" x14ac:dyDescent="0.2">
      <c r="B96" s="169" t="s">
        <v>30</v>
      </c>
      <c r="C96" s="157" t="s">
        <v>160</v>
      </c>
    </row>
    <row r="97" spans="2:3" x14ac:dyDescent="0.2">
      <c r="B97" s="169" t="s">
        <v>140</v>
      </c>
      <c r="C97" s="157"/>
    </row>
    <row r="98" spans="2:3" ht="14.25" thickBot="1" x14ac:dyDescent="0.25">
      <c r="B98" s="172"/>
      <c r="C98" s="173"/>
    </row>
  </sheetData>
  <mergeCells count="2">
    <mergeCell ref="B86:B92"/>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69"/>
  <sheetViews>
    <sheetView showGridLines="0" workbookViewId="0">
      <pane ySplit="19" topLeftCell="A41" activePane="bottomLeft" state="frozen"/>
      <selection pane="bottomLeft" activeCell="D11" sqref="D11"/>
    </sheetView>
  </sheetViews>
  <sheetFormatPr defaultRowHeight="13.5" x14ac:dyDescent="0.25"/>
  <cols>
    <col min="1" max="1" width="4.5703125" style="77" customWidth="1"/>
    <col min="2" max="2" width="27.28515625" style="77" customWidth="1"/>
    <col min="3" max="3" width="18.28515625" style="77" customWidth="1"/>
    <col min="4" max="4" width="13.28515625" style="78" customWidth="1"/>
    <col min="5" max="5" width="12.85546875" style="78" customWidth="1"/>
    <col min="6" max="6" width="8.42578125" style="78" customWidth="1"/>
    <col min="7" max="7" width="9.140625" style="78" customWidth="1"/>
    <col min="8" max="9" width="11.28515625" style="78" customWidth="1"/>
    <col min="10" max="10" width="15.140625" style="78" customWidth="1"/>
    <col min="11" max="11" width="13" style="78" customWidth="1"/>
    <col min="12" max="12" width="12.5703125" style="78" customWidth="1"/>
    <col min="13" max="13" width="13.42578125" style="78" customWidth="1"/>
    <col min="14" max="14" width="13.7109375" style="78" customWidth="1"/>
    <col min="15" max="15" width="13.7109375" style="77" bestFit="1" customWidth="1"/>
    <col min="16" max="20" width="12.7109375" style="77" customWidth="1"/>
    <col min="21" max="16384" width="9.140625" style="77"/>
  </cols>
  <sheetData>
    <row r="1" spans="2:20" ht="14.25" thickBot="1" x14ac:dyDescent="0.3"/>
    <row r="2" spans="2:20" ht="16.5" thickBot="1" x14ac:dyDescent="0.3">
      <c r="B2" s="295" t="s">
        <v>105</v>
      </c>
      <c r="C2" s="296"/>
      <c r="L2" s="225" t="s">
        <v>106</v>
      </c>
      <c r="M2" s="226" t="s">
        <v>174</v>
      </c>
      <c r="N2" s="77"/>
    </row>
    <row r="3" spans="2:20" ht="15.75" thickBot="1" x14ac:dyDescent="0.3">
      <c r="L3" s="227" t="s">
        <v>176</v>
      </c>
      <c r="M3" s="228"/>
      <c r="N3" s="77"/>
    </row>
    <row r="4" spans="2:20" ht="15" x14ac:dyDescent="0.25">
      <c r="B4" s="297" t="s">
        <v>108</v>
      </c>
      <c r="C4" s="298"/>
      <c r="L4" s="225" t="s">
        <v>107</v>
      </c>
      <c r="M4" s="227" t="s">
        <v>175</v>
      </c>
      <c r="N4" s="77"/>
    </row>
    <row r="5" spans="2:20" ht="15" x14ac:dyDescent="0.25">
      <c r="B5" s="299"/>
      <c r="C5" s="300"/>
      <c r="L5" s="225"/>
      <c r="M5" s="227"/>
      <c r="N5" s="77"/>
    </row>
    <row r="6" spans="2:20" ht="15.75" thickBot="1" x14ac:dyDescent="0.3">
      <c r="B6" s="301"/>
      <c r="C6" s="302"/>
      <c r="L6" s="226" t="s">
        <v>177</v>
      </c>
      <c r="M6" s="226"/>
      <c r="N6" s="77"/>
    </row>
    <row r="7" spans="2:20" ht="15.75" thickBot="1" x14ac:dyDescent="0.3">
      <c r="B7" s="79"/>
      <c r="C7" s="79"/>
      <c r="D7" s="79"/>
      <c r="E7" s="79"/>
      <c r="F7" s="79"/>
      <c r="G7" s="79"/>
      <c r="H7" s="79"/>
      <c r="I7" s="79"/>
      <c r="J7" s="79"/>
      <c r="K7" s="79"/>
      <c r="L7" s="229"/>
      <c r="M7" s="229"/>
      <c r="N7" s="79"/>
    </row>
    <row r="8" spans="2:20" x14ac:dyDescent="0.25">
      <c r="B8" s="80"/>
      <c r="C8" s="81"/>
      <c r="E8" s="200" t="s">
        <v>14</v>
      </c>
      <c r="F8" s="201"/>
      <c r="G8" s="201"/>
      <c r="H8" s="82"/>
      <c r="I8" s="83"/>
      <c r="J8" s="84"/>
      <c r="L8" s="303" t="s">
        <v>18</v>
      </c>
      <c r="M8" s="304"/>
      <c r="N8" s="220" t="s">
        <v>5</v>
      </c>
      <c r="O8" s="291"/>
      <c r="P8" s="292"/>
    </row>
    <row r="9" spans="2:20" ht="14.25" thickBot="1" x14ac:dyDescent="0.3">
      <c r="B9" s="85" t="s">
        <v>66</v>
      </c>
      <c r="C9" s="86"/>
      <c r="E9" s="202" t="s">
        <v>15</v>
      </c>
      <c r="F9" s="203"/>
      <c r="G9" s="203"/>
      <c r="H9" s="87"/>
      <c r="I9" s="88"/>
      <c r="J9" s="89"/>
      <c r="L9" s="305"/>
      <c r="M9" s="306"/>
      <c r="N9" s="221" t="s">
        <v>6</v>
      </c>
      <c r="O9" s="293"/>
      <c r="P9" s="294"/>
    </row>
    <row r="10" spans="2:20" ht="14.25" thickBot="1" x14ac:dyDescent="0.3">
      <c r="B10" s="90"/>
      <c r="C10" s="86"/>
      <c r="E10" s="202" t="s">
        <v>4</v>
      </c>
      <c r="F10" s="203"/>
      <c r="G10" s="203"/>
      <c r="H10" s="87"/>
      <c r="I10" s="88"/>
      <c r="J10" s="89"/>
      <c r="N10" s="79"/>
      <c r="O10" s="276" t="str">
        <f>Data!B19</f>
        <v>Non-standard</v>
      </c>
      <c r="P10" s="277"/>
    </row>
    <row r="11" spans="2:20" ht="14.25" thickBot="1" x14ac:dyDescent="0.3">
      <c r="B11" s="85" t="s">
        <v>185</v>
      </c>
      <c r="C11" s="86"/>
      <c r="E11" s="202" t="s">
        <v>63</v>
      </c>
      <c r="F11" s="203"/>
      <c r="G11" s="203"/>
      <c r="H11" s="87"/>
      <c r="I11" s="88"/>
      <c r="J11" s="89"/>
      <c r="L11" s="79"/>
      <c r="M11" s="79"/>
      <c r="N11" s="79"/>
      <c r="O11" s="276" t="str">
        <f>Data!B20&amp;" days"</f>
        <v>1 days</v>
      </c>
      <c r="P11" s="277"/>
    </row>
    <row r="12" spans="2:20" ht="14.25" thickBot="1" x14ac:dyDescent="0.3">
      <c r="B12" s="85" t="s">
        <v>99</v>
      </c>
      <c r="C12" s="86"/>
      <c r="E12" s="202" t="s">
        <v>59</v>
      </c>
      <c r="F12" s="203"/>
      <c r="G12" s="203"/>
      <c r="H12" s="87"/>
      <c r="I12" s="88"/>
      <c r="J12" s="89"/>
    </row>
    <row r="13" spans="2:20" ht="14.25" thickBot="1" x14ac:dyDescent="0.3">
      <c r="B13" s="91"/>
      <c r="C13" s="92"/>
      <c r="E13" s="202" t="s">
        <v>50</v>
      </c>
      <c r="F13" s="203"/>
      <c r="G13" s="203"/>
      <c r="H13" s="87"/>
      <c r="I13" s="88"/>
      <c r="J13" s="89"/>
      <c r="L13" s="284" t="s">
        <v>16</v>
      </c>
      <c r="M13" s="285"/>
      <c r="N13" s="285"/>
      <c r="O13" s="286"/>
      <c r="P13" s="287"/>
    </row>
    <row r="14" spans="2:20" ht="14.25" thickBot="1" x14ac:dyDescent="0.3">
      <c r="E14" s="204" t="s">
        <v>17</v>
      </c>
      <c r="F14" s="205"/>
      <c r="G14" s="205"/>
      <c r="H14" s="93"/>
      <c r="I14" s="94"/>
      <c r="J14" s="95"/>
      <c r="L14" s="288" t="s">
        <v>49</v>
      </c>
      <c r="M14" s="289"/>
      <c r="N14" s="290"/>
      <c r="O14" s="278"/>
      <c r="P14" s="279"/>
    </row>
    <row r="15" spans="2:20" ht="14.25" thickBot="1" x14ac:dyDescent="0.3">
      <c r="B15" s="79"/>
      <c r="C15" s="79"/>
      <c r="D15" s="79"/>
      <c r="E15" s="79"/>
      <c r="F15" s="79"/>
      <c r="G15" s="79"/>
      <c r="H15" s="79"/>
      <c r="I15" s="79"/>
      <c r="J15" s="79"/>
      <c r="K15" s="79"/>
      <c r="L15" s="79"/>
      <c r="M15" s="79"/>
      <c r="N15" s="79"/>
      <c r="O15" s="79"/>
      <c r="P15" s="79"/>
      <c r="Q15" s="79"/>
      <c r="R15" s="79"/>
      <c r="S15" s="79"/>
    </row>
    <row r="16" spans="2:20" s="96" customFormat="1" ht="16.5" thickBot="1" x14ac:dyDescent="0.3">
      <c r="B16" s="272" t="s">
        <v>134</v>
      </c>
      <c r="C16" s="272"/>
      <c r="D16" s="272"/>
      <c r="E16" s="272"/>
      <c r="F16" s="272" t="s">
        <v>132</v>
      </c>
      <c r="G16" s="272"/>
      <c r="H16" s="272"/>
      <c r="I16" s="272"/>
      <c r="J16" s="272" t="s">
        <v>135</v>
      </c>
      <c r="K16" s="272"/>
      <c r="L16" s="272"/>
      <c r="M16" s="272"/>
      <c r="N16" s="272" t="s">
        <v>133</v>
      </c>
      <c r="O16" s="272"/>
      <c r="P16" s="272"/>
      <c r="Q16" s="273" t="s">
        <v>136</v>
      </c>
      <c r="R16" s="274"/>
      <c r="S16" s="274"/>
      <c r="T16" s="275"/>
    </row>
    <row r="17" spans="2:20" ht="40.5" x14ac:dyDescent="0.25">
      <c r="B17" s="187" t="s">
        <v>35</v>
      </c>
      <c r="C17" s="188" t="s">
        <v>2</v>
      </c>
      <c r="D17" s="189" t="s">
        <v>36</v>
      </c>
      <c r="E17" s="190" t="s">
        <v>7</v>
      </c>
      <c r="F17" s="193" t="s">
        <v>0</v>
      </c>
      <c r="G17" s="189" t="s">
        <v>65</v>
      </c>
      <c r="H17" s="189" t="s">
        <v>20</v>
      </c>
      <c r="I17" s="190" t="s">
        <v>110</v>
      </c>
      <c r="J17" s="194" t="s">
        <v>143</v>
      </c>
      <c r="K17" s="195" t="s">
        <v>37</v>
      </c>
      <c r="L17" s="189" t="s">
        <v>38</v>
      </c>
      <c r="M17" s="189" t="s">
        <v>26</v>
      </c>
      <c r="N17" s="193" t="s">
        <v>45</v>
      </c>
      <c r="O17" s="189" t="s">
        <v>51</v>
      </c>
      <c r="P17" s="196" t="s">
        <v>144</v>
      </c>
      <c r="Q17" s="197" t="s">
        <v>39</v>
      </c>
      <c r="R17" s="198" t="s">
        <v>137</v>
      </c>
      <c r="S17" s="198" t="s">
        <v>139</v>
      </c>
      <c r="T17" s="199" t="s">
        <v>140</v>
      </c>
    </row>
    <row r="18" spans="2:20" s="79" customFormat="1" ht="25.5" customHeight="1" thickBot="1" x14ac:dyDescent="0.3">
      <c r="B18" s="191"/>
      <c r="C18" s="192"/>
      <c r="D18" s="192"/>
      <c r="E18" s="192"/>
      <c r="F18" s="97" t="str">
        <f>Data!$H$2&amp;"/"&amp;Data!$I$2</f>
        <v>Yes/No</v>
      </c>
      <c r="G18" s="98" t="str">
        <f>Data!$H$2&amp;"/"&amp;Data!$I$2</f>
        <v>Yes/No</v>
      </c>
      <c r="H18" s="98" t="str">
        <f>Data!$H$2&amp;"/"&amp;Data!$I$2</f>
        <v>Yes/No</v>
      </c>
      <c r="I18" s="99" t="s">
        <v>111</v>
      </c>
      <c r="J18" s="100" t="str">
        <f>Data!$H$2&amp;"/"&amp;Data!$I$2</f>
        <v>Yes/No</v>
      </c>
      <c r="K18" s="280" t="s">
        <v>98</v>
      </c>
      <c r="L18" s="280"/>
      <c r="M18" s="281"/>
      <c r="N18" s="101" t="s">
        <v>46</v>
      </c>
      <c r="O18" s="282" t="s">
        <v>44</v>
      </c>
      <c r="P18" s="283"/>
      <c r="Q18" s="102" t="str">
        <f>"Max: "&amp;Days_in_period</f>
        <v>Max: 1</v>
      </c>
      <c r="R18" s="103" t="s">
        <v>142</v>
      </c>
      <c r="S18" s="103" t="s">
        <v>141</v>
      </c>
      <c r="T18" s="104" t="s">
        <v>138</v>
      </c>
    </row>
    <row r="19" spans="2:20" s="79" customFormat="1" ht="25.5" hidden="1" customHeight="1" thickBot="1" x14ac:dyDescent="0.3">
      <c r="B19" s="105"/>
      <c r="C19" s="106"/>
      <c r="D19" s="106"/>
      <c r="E19" s="106"/>
      <c r="F19" s="107"/>
      <c r="G19" s="108"/>
      <c r="H19" s="108"/>
      <c r="I19" s="109"/>
      <c r="J19" s="110"/>
      <c r="K19" s="106"/>
      <c r="L19" s="111"/>
      <c r="M19" s="112"/>
      <c r="N19" s="113"/>
      <c r="O19" s="111"/>
      <c r="P19" s="114"/>
      <c r="Q19" s="115"/>
      <c r="R19" s="116"/>
      <c r="S19" s="116"/>
      <c r="T19" s="117"/>
    </row>
    <row r="20" spans="2:20" x14ac:dyDescent="0.25">
      <c r="B20" s="118"/>
      <c r="C20" s="119"/>
      <c r="D20" s="120"/>
      <c r="E20" s="121"/>
      <c r="F20" s="122" t="s">
        <v>48</v>
      </c>
      <c r="G20" s="120" t="s">
        <v>47</v>
      </c>
      <c r="H20" s="120"/>
      <c r="I20" s="206"/>
      <c r="J20" s="123"/>
      <c r="K20" s="124"/>
      <c r="L20" s="120"/>
      <c r="M20" s="125"/>
      <c r="N20" s="126"/>
      <c r="O20" s="210"/>
      <c r="P20" s="211"/>
      <c r="Q20" s="127"/>
      <c r="R20" s="128"/>
      <c r="S20" s="216">
        <f>'Pay Calculation'!N3</f>
        <v>0</v>
      </c>
      <c r="T20" s="217">
        <f>R20+S20</f>
        <v>0</v>
      </c>
    </row>
    <row r="21" spans="2:20" x14ac:dyDescent="0.25">
      <c r="B21" s="129"/>
      <c r="C21" s="130"/>
      <c r="D21" s="131"/>
      <c r="E21" s="132"/>
      <c r="F21" s="127" t="s">
        <v>48</v>
      </c>
      <c r="G21" s="131" t="s">
        <v>47</v>
      </c>
      <c r="H21" s="131"/>
      <c r="I21" s="207"/>
      <c r="J21" s="133"/>
      <c r="K21" s="134"/>
      <c r="L21" s="131"/>
      <c r="M21" s="135"/>
      <c r="N21" s="136"/>
      <c r="O21" s="212"/>
      <c r="P21" s="213"/>
      <c r="Q21" s="127"/>
      <c r="R21" s="128"/>
      <c r="S21" s="216">
        <f>'Pay Calculation'!N4</f>
        <v>0</v>
      </c>
      <c r="T21" s="217">
        <f t="shared" ref="T21:T69" si="0">R21+S21</f>
        <v>0</v>
      </c>
    </row>
    <row r="22" spans="2:20" x14ac:dyDescent="0.25">
      <c r="B22" s="129"/>
      <c r="C22" s="130"/>
      <c r="D22" s="131"/>
      <c r="E22" s="132"/>
      <c r="F22" s="127" t="s">
        <v>48</v>
      </c>
      <c r="G22" s="131" t="s">
        <v>47</v>
      </c>
      <c r="H22" s="131"/>
      <c r="I22" s="208"/>
      <c r="J22" s="133"/>
      <c r="K22" s="134"/>
      <c r="L22" s="131"/>
      <c r="M22" s="135"/>
      <c r="N22" s="136"/>
      <c r="O22" s="212"/>
      <c r="P22" s="213"/>
      <c r="Q22" s="127"/>
      <c r="R22" s="128"/>
      <c r="S22" s="216">
        <f>'Pay Calculation'!N5</f>
        <v>0</v>
      </c>
      <c r="T22" s="217">
        <f t="shared" si="0"/>
        <v>0</v>
      </c>
    </row>
    <row r="23" spans="2:20" x14ac:dyDescent="0.25">
      <c r="B23" s="129"/>
      <c r="C23" s="130"/>
      <c r="D23" s="131"/>
      <c r="E23" s="132"/>
      <c r="F23" s="127" t="s">
        <v>48</v>
      </c>
      <c r="G23" s="131" t="s">
        <v>47</v>
      </c>
      <c r="H23" s="131"/>
      <c r="I23" s="208"/>
      <c r="J23" s="133"/>
      <c r="K23" s="134"/>
      <c r="L23" s="131"/>
      <c r="M23" s="135"/>
      <c r="N23" s="136"/>
      <c r="O23" s="212"/>
      <c r="P23" s="213"/>
      <c r="Q23" s="127"/>
      <c r="R23" s="128"/>
      <c r="S23" s="216">
        <f>'Pay Calculation'!N6</f>
        <v>0</v>
      </c>
      <c r="T23" s="217">
        <f t="shared" si="0"/>
        <v>0</v>
      </c>
    </row>
    <row r="24" spans="2:20" x14ac:dyDescent="0.25">
      <c r="B24" s="129"/>
      <c r="C24" s="130"/>
      <c r="D24" s="131"/>
      <c r="E24" s="132"/>
      <c r="F24" s="127" t="s">
        <v>48</v>
      </c>
      <c r="G24" s="131" t="s">
        <v>47</v>
      </c>
      <c r="H24" s="131"/>
      <c r="I24" s="207"/>
      <c r="J24" s="133"/>
      <c r="K24" s="134"/>
      <c r="L24" s="131"/>
      <c r="M24" s="135"/>
      <c r="N24" s="136"/>
      <c r="O24" s="212"/>
      <c r="P24" s="213"/>
      <c r="Q24" s="127"/>
      <c r="R24" s="128"/>
      <c r="S24" s="216">
        <f>'Pay Calculation'!N7</f>
        <v>0</v>
      </c>
      <c r="T24" s="217">
        <f t="shared" si="0"/>
        <v>0</v>
      </c>
    </row>
    <row r="25" spans="2:20" x14ac:dyDescent="0.25">
      <c r="B25" s="129"/>
      <c r="C25" s="130"/>
      <c r="D25" s="131"/>
      <c r="E25" s="132"/>
      <c r="F25" s="127" t="s">
        <v>48</v>
      </c>
      <c r="G25" s="131" t="s">
        <v>47</v>
      </c>
      <c r="H25" s="131"/>
      <c r="I25" s="208"/>
      <c r="J25" s="133"/>
      <c r="K25" s="134"/>
      <c r="L25" s="131"/>
      <c r="M25" s="135"/>
      <c r="N25" s="136"/>
      <c r="O25" s="212"/>
      <c r="P25" s="213"/>
      <c r="Q25" s="127"/>
      <c r="R25" s="128"/>
      <c r="S25" s="216">
        <f>'Pay Calculation'!N8</f>
        <v>0</v>
      </c>
      <c r="T25" s="217">
        <f t="shared" si="0"/>
        <v>0</v>
      </c>
    </row>
    <row r="26" spans="2:20" x14ac:dyDescent="0.25">
      <c r="B26" s="129"/>
      <c r="C26" s="130"/>
      <c r="D26" s="131"/>
      <c r="E26" s="132"/>
      <c r="F26" s="127" t="s">
        <v>48</v>
      </c>
      <c r="G26" s="131" t="s">
        <v>47</v>
      </c>
      <c r="H26" s="131"/>
      <c r="I26" s="208"/>
      <c r="J26" s="133"/>
      <c r="K26" s="134"/>
      <c r="L26" s="131"/>
      <c r="M26" s="135"/>
      <c r="N26" s="136"/>
      <c r="O26" s="212"/>
      <c r="P26" s="213"/>
      <c r="Q26" s="127"/>
      <c r="R26" s="128"/>
      <c r="S26" s="216">
        <f>'Pay Calculation'!N9</f>
        <v>0</v>
      </c>
      <c r="T26" s="217">
        <f t="shared" si="0"/>
        <v>0</v>
      </c>
    </row>
    <row r="27" spans="2:20" x14ac:dyDescent="0.25">
      <c r="B27" s="129"/>
      <c r="C27" s="130"/>
      <c r="D27" s="131"/>
      <c r="E27" s="132"/>
      <c r="F27" s="127" t="s">
        <v>48</v>
      </c>
      <c r="G27" s="131" t="s">
        <v>47</v>
      </c>
      <c r="H27" s="131"/>
      <c r="I27" s="208"/>
      <c r="J27" s="133"/>
      <c r="K27" s="134"/>
      <c r="L27" s="131"/>
      <c r="M27" s="135"/>
      <c r="N27" s="136"/>
      <c r="O27" s="212"/>
      <c r="P27" s="213"/>
      <c r="Q27" s="127"/>
      <c r="R27" s="128"/>
      <c r="S27" s="216">
        <f>'Pay Calculation'!N10</f>
        <v>0</v>
      </c>
      <c r="T27" s="217">
        <f t="shared" si="0"/>
        <v>0</v>
      </c>
    </row>
    <row r="28" spans="2:20" x14ac:dyDescent="0.25">
      <c r="B28" s="129"/>
      <c r="C28" s="130"/>
      <c r="D28" s="131"/>
      <c r="E28" s="132"/>
      <c r="F28" s="127" t="s">
        <v>48</v>
      </c>
      <c r="G28" s="131" t="s">
        <v>47</v>
      </c>
      <c r="H28" s="131"/>
      <c r="I28" s="208"/>
      <c r="J28" s="133"/>
      <c r="K28" s="134"/>
      <c r="L28" s="131"/>
      <c r="M28" s="135"/>
      <c r="N28" s="136"/>
      <c r="O28" s="212"/>
      <c r="P28" s="213"/>
      <c r="Q28" s="127"/>
      <c r="R28" s="128"/>
      <c r="S28" s="216">
        <f>'Pay Calculation'!N11</f>
        <v>0</v>
      </c>
      <c r="T28" s="217">
        <f t="shared" si="0"/>
        <v>0</v>
      </c>
    </row>
    <row r="29" spans="2:20" x14ac:dyDescent="0.25">
      <c r="B29" s="129"/>
      <c r="C29" s="130"/>
      <c r="D29" s="131"/>
      <c r="E29" s="132"/>
      <c r="F29" s="127" t="s">
        <v>48</v>
      </c>
      <c r="G29" s="131" t="s">
        <v>47</v>
      </c>
      <c r="H29" s="131"/>
      <c r="I29" s="208"/>
      <c r="J29" s="133"/>
      <c r="K29" s="134"/>
      <c r="L29" s="131"/>
      <c r="M29" s="135"/>
      <c r="N29" s="136"/>
      <c r="O29" s="212"/>
      <c r="P29" s="213"/>
      <c r="Q29" s="127"/>
      <c r="R29" s="128"/>
      <c r="S29" s="216">
        <f>'Pay Calculation'!N12</f>
        <v>0</v>
      </c>
      <c r="T29" s="217">
        <f t="shared" si="0"/>
        <v>0</v>
      </c>
    </row>
    <row r="30" spans="2:20" x14ac:dyDescent="0.25">
      <c r="B30" s="129"/>
      <c r="C30" s="130"/>
      <c r="D30" s="131"/>
      <c r="E30" s="132"/>
      <c r="F30" s="127" t="s">
        <v>48</v>
      </c>
      <c r="G30" s="131" t="s">
        <v>47</v>
      </c>
      <c r="H30" s="131"/>
      <c r="I30" s="208"/>
      <c r="J30" s="133"/>
      <c r="K30" s="134"/>
      <c r="L30" s="131"/>
      <c r="M30" s="135"/>
      <c r="N30" s="136"/>
      <c r="O30" s="212"/>
      <c r="P30" s="213"/>
      <c r="Q30" s="127"/>
      <c r="R30" s="128"/>
      <c r="S30" s="216">
        <f>'Pay Calculation'!N13</f>
        <v>0</v>
      </c>
      <c r="T30" s="217">
        <f t="shared" si="0"/>
        <v>0</v>
      </c>
    </row>
    <row r="31" spans="2:20" x14ac:dyDescent="0.25">
      <c r="B31" s="129"/>
      <c r="C31" s="130"/>
      <c r="D31" s="131"/>
      <c r="E31" s="132"/>
      <c r="F31" s="127" t="s">
        <v>48</v>
      </c>
      <c r="G31" s="131" t="s">
        <v>47</v>
      </c>
      <c r="H31" s="131"/>
      <c r="I31" s="208"/>
      <c r="J31" s="133"/>
      <c r="K31" s="134"/>
      <c r="L31" s="131"/>
      <c r="M31" s="135"/>
      <c r="N31" s="136"/>
      <c r="O31" s="212"/>
      <c r="P31" s="213"/>
      <c r="Q31" s="127"/>
      <c r="R31" s="128"/>
      <c r="S31" s="216">
        <f>'Pay Calculation'!N14</f>
        <v>0</v>
      </c>
      <c r="T31" s="217">
        <f t="shared" si="0"/>
        <v>0</v>
      </c>
    </row>
    <row r="32" spans="2:20" x14ac:dyDescent="0.25">
      <c r="B32" s="129"/>
      <c r="C32" s="130"/>
      <c r="D32" s="131"/>
      <c r="E32" s="132"/>
      <c r="F32" s="127" t="s">
        <v>48</v>
      </c>
      <c r="G32" s="131" t="s">
        <v>47</v>
      </c>
      <c r="H32" s="131"/>
      <c r="I32" s="208"/>
      <c r="J32" s="133"/>
      <c r="K32" s="134"/>
      <c r="L32" s="131"/>
      <c r="M32" s="135"/>
      <c r="N32" s="136"/>
      <c r="O32" s="212"/>
      <c r="P32" s="213"/>
      <c r="Q32" s="127"/>
      <c r="R32" s="128"/>
      <c r="S32" s="216">
        <f>'Pay Calculation'!N15</f>
        <v>0</v>
      </c>
      <c r="T32" s="217">
        <f t="shared" si="0"/>
        <v>0</v>
      </c>
    </row>
    <row r="33" spans="2:20" x14ac:dyDescent="0.25">
      <c r="B33" s="129"/>
      <c r="C33" s="130"/>
      <c r="D33" s="131"/>
      <c r="E33" s="132"/>
      <c r="F33" s="127" t="s">
        <v>48</v>
      </c>
      <c r="G33" s="131" t="s">
        <v>47</v>
      </c>
      <c r="H33" s="131"/>
      <c r="I33" s="208"/>
      <c r="J33" s="133"/>
      <c r="K33" s="134"/>
      <c r="L33" s="131"/>
      <c r="M33" s="135"/>
      <c r="N33" s="136"/>
      <c r="O33" s="212"/>
      <c r="P33" s="213"/>
      <c r="Q33" s="127"/>
      <c r="R33" s="128"/>
      <c r="S33" s="216">
        <f>'Pay Calculation'!N16</f>
        <v>0</v>
      </c>
      <c r="T33" s="217">
        <f t="shared" si="0"/>
        <v>0</v>
      </c>
    </row>
    <row r="34" spans="2:20" x14ac:dyDescent="0.25">
      <c r="B34" s="129"/>
      <c r="C34" s="130"/>
      <c r="D34" s="131"/>
      <c r="E34" s="132"/>
      <c r="F34" s="127" t="s">
        <v>48</v>
      </c>
      <c r="G34" s="131" t="s">
        <v>47</v>
      </c>
      <c r="H34" s="131"/>
      <c r="I34" s="208"/>
      <c r="J34" s="133"/>
      <c r="K34" s="134"/>
      <c r="L34" s="131"/>
      <c r="M34" s="135"/>
      <c r="N34" s="136"/>
      <c r="O34" s="212"/>
      <c r="P34" s="213"/>
      <c r="Q34" s="127"/>
      <c r="R34" s="128"/>
      <c r="S34" s="216">
        <f>'Pay Calculation'!N17</f>
        <v>0</v>
      </c>
      <c r="T34" s="217">
        <f t="shared" si="0"/>
        <v>0</v>
      </c>
    </row>
    <row r="35" spans="2:20" x14ac:dyDescent="0.25">
      <c r="B35" s="129"/>
      <c r="C35" s="130"/>
      <c r="D35" s="131"/>
      <c r="E35" s="132"/>
      <c r="F35" s="127" t="s">
        <v>48</v>
      </c>
      <c r="G35" s="131" t="s">
        <v>47</v>
      </c>
      <c r="H35" s="131"/>
      <c r="I35" s="208"/>
      <c r="J35" s="133"/>
      <c r="K35" s="134"/>
      <c r="L35" s="131"/>
      <c r="M35" s="135"/>
      <c r="N35" s="136"/>
      <c r="O35" s="212"/>
      <c r="P35" s="213"/>
      <c r="Q35" s="127"/>
      <c r="R35" s="128"/>
      <c r="S35" s="216">
        <f>'Pay Calculation'!N18</f>
        <v>0</v>
      </c>
      <c r="T35" s="217">
        <f t="shared" si="0"/>
        <v>0</v>
      </c>
    </row>
    <row r="36" spans="2:20" x14ac:dyDescent="0.25">
      <c r="B36" s="129"/>
      <c r="C36" s="130"/>
      <c r="D36" s="131"/>
      <c r="E36" s="132"/>
      <c r="F36" s="127" t="s">
        <v>48</v>
      </c>
      <c r="G36" s="131" t="s">
        <v>47</v>
      </c>
      <c r="H36" s="131"/>
      <c r="I36" s="208"/>
      <c r="J36" s="133"/>
      <c r="K36" s="134"/>
      <c r="L36" s="131"/>
      <c r="M36" s="135"/>
      <c r="N36" s="136"/>
      <c r="O36" s="212"/>
      <c r="P36" s="213"/>
      <c r="Q36" s="127"/>
      <c r="R36" s="128"/>
      <c r="S36" s="216">
        <f>'Pay Calculation'!N19</f>
        <v>0</v>
      </c>
      <c r="T36" s="217">
        <f t="shared" si="0"/>
        <v>0</v>
      </c>
    </row>
    <row r="37" spans="2:20" x14ac:dyDescent="0.25">
      <c r="B37" s="129"/>
      <c r="C37" s="130"/>
      <c r="D37" s="131"/>
      <c r="E37" s="132"/>
      <c r="F37" s="127" t="s">
        <v>48</v>
      </c>
      <c r="G37" s="131" t="s">
        <v>47</v>
      </c>
      <c r="H37" s="131"/>
      <c r="I37" s="208"/>
      <c r="J37" s="133"/>
      <c r="K37" s="134"/>
      <c r="L37" s="131"/>
      <c r="M37" s="135"/>
      <c r="N37" s="136"/>
      <c r="O37" s="212"/>
      <c r="P37" s="213"/>
      <c r="Q37" s="127"/>
      <c r="R37" s="128"/>
      <c r="S37" s="216">
        <f>'Pay Calculation'!N20</f>
        <v>0</v>
      </c>
      <c r="T37" s="217">
        <f t="shared" si="0"/>
        <v>0</v>
      </c>
    </row>
    <row r="38" spans="2:20" x14ac:dyDescent="0.25">
      <c r="B38" s="129"/>
      <c r="C38" s="130"/>
      <c r="D38" s="131"/>
      <c r="E38" s="132"/>
      <c r="F38" s="127" t="s">
        <v>48</v>
      </c>
      <c r="G38" s="131" t="s">
        <v>47</v>
      </c>
      <c r="H38" s="131"/>
      <c r="I38" s="208"/>
      <c r="J38" s="133"/>
      <c r="K38" s="134"/>
      <c r="L38" s="131"/>
      <c r="M38" s="135"/>
      <c r="N38" s="136"/>
      <c r="O38" s="212"/>
      <c r="P38" s="213"/>
      <c r="Q38" s="127"/>
      <c r="R38" s="128"/>
      <c r="S38" s="216">
        <f>'Pay Calculation'!N21</f>
        <v>0</v>
      </c>
      <c r="T38" s="217">
        <f t="shared" si="0"/>
        <v>0</v>
      </c>
    </row>
    <row r="39" spans="2:20" x14ac:dyDescent="0.25">
      <c r="B39" s="129"/>
      <c r="C39" s="130"/>
      <c r="D39" s="131"/>
      <c r="E39" s="132"/>
      <c r="F39" s="127" t="s">
        <v>48</v>
      </c>
      <c r="G39" s="131" t="s">
        <v>47</v>
      </c>
      <c r="H39" s="131"/>
      <c r="I39" s="208"/>
      <c r="J39" s="133"/>
      <c r="K39" s="134"/>
      <c r="L39" s="131"/>
      <c r="M39" s="135"/>
      <c r="N39" s="136"/>
      <c r="O39" s="212"/>
      <c r="P39" s="213"/>
      <c r="Q39" s="127"/>
      <c r="R39" s="128"/>
      <c r="S39" s="216">
        <f>'Pay Calculation'!N22</f>
        <v>0</v>
      </c>
      <c r="T39" s="217">
        <f t="shared" si="0"/>
        <v>0</v>
      </c>
    </row>
    <row r="40" spans="2:20" x14ac:dyDescent="0.25">
      <c r="B40" s="129"/>
      <c r="C40" s="130"/>
      <c r="D40" s="131"/>
      <c r="E40" s="132"/>
      <c r="F40" s="127" t="s">
        <v>48</v>
      </c>
      <c r="G40" s="131" t="s">
        <v>47</v>
      </c>
      <c r="H40" s="131"/>
      <c r="I40" s="208"/>
      <c r="J40" s="133"/>
      <c r="K40" s="134"/>
      <c r="L40" s="131"/>
      <c r="M40" s="135"/>
      <c r="N40" s="136"/>
      <c r="O40" s="212"/>
      <c r="P40" s="213"/>
      <c r="Q40" s="127"/>
      <c r="R40" s="128"/>
      <c r="S40" s="216">
        <f>'Pay Calculation'!N23</f>
        <v>0</v>
      </c>
      <c r="T40" s="217">
        <f t="shared" si="0"/>
        <v>0</v>
      </c>
    </row>
    <row r="41" spans="2:20" x14ac:dyDescent="0.25">
      <c r="B41" s="129"/>
      <c r="C41" s="130"/>
      <c r="D41" s="131"/>
      <c r="E41" s="132"/>
      <c r="F41" s="127" t="s">
        <v>48</v>
      </c>
      <c r="G41" s="131" t="s">
        <v>47</v>
      </c>
      <c r="H41" s="131"/>
      <c r="I41" s="208"/>
      <c r="J41" s="133"/>
      <c r="K41" s="134"/>
      <c r="L41" s="131"/>
      <c r="M41" s="135"/>
      <c r="N41" s="136"/>
      <c r="O41" s="212"/>
      <c r="P41" s="213"/>
      <c r="Q41" s="127"/>
      <c r="R41" s="128"/>
      <c r="S41" s="216">
        <f>'Pay Calculation'!N24</f>
        <v>0</v>
      </c>
      <c r="T41" s="217">
        <f t="shared" si="0"/>
        <v>0</v>
      </c>
    </row>
    <row r="42" spans="2:20" x14ac:dyDescent="0.25">
      <c r="B42" s="129"/>
      <c r="C42" s="130"/>
      <c r="D42" s="131"/>
      <c r="E42" s="132"/>
      <c r="F42" s="127" t="s">
        <v>48</v>
      </c>
      <c r="G42" s="131" t="s">
        <v>47</v>
      </c>
      <c r="H42" s="131"/>
      <c r="I42" s="208"/>
      <c r="J42" s="133"/>
      <c r="K42" s="134"/>
      <c r="L42" s="131"/>
      <c r="M42" s="135"/>
      <c r="N42" s="136"/>
      <c r="O42" s="212"/>
      <c r="P42" s="213"/>
      <c r="Q42" s="127"/>
      <c r="R42" s="128"/>
      <c r="S42" s="216">
        <f>'Pay Calculation'!N25</f>
        <v>0</v>
      </c>
      <c r="T42" s="217">
        <f t="shared" si="0"/>
        <v>0</v>
      </c>
    </row>
    <row r="43" spans="2:20" x14ac:dyDescent="0.25">
      <c r="B43" s="129"/>
      <c r="C43" s="130"/>
      <c r="D43" s="131"/>
      <c r="E43" s="132"/>
      <c r="F43" s="127" t="s">
        <v>48</v>
      </c>
      <c r="G43" s="131" t="s">
        <v>47</v>
      </c>
      <c r="H43" s="131"/>
      <c r="I43" s="208"/>
      <c r="J43" s="133"/>
      <c r="K43" s="134"/>
      <c r="L43" s="131"/>
      <c r="M43" s="135"/>
      <c r="N43" s="136"/>
      <c r="O43" s="212"/>
      <c r="P43" s="213"/>
      <c r="Q43" s="127"/>
      <c r="R43" s="128"/>
      <c r="S43" s="216">
        <f>'Pay Calculation'!N26</f>
        <v>0</v>
      </c>
      <c r="T43" s="217">
        <f t="shared" si="0"/>
        <v>0</v>
      </c>
    </row>
    <row r="44" spans="2:20" x14ac:dyDescent="0.25">
      <c r="B44" s="129"/>
      <c r="C44" s="130"/>
      <c r="D44" s="131"/>
      <c r="E44" s="132"/>
      <c r="F44" s="127" t="s">
        <v>48</v>
      </c>
      <c r="G44" s="131" t="s">
        <v>47</v>
      </c>
      <c r="H44" s="131"/>
      <c r="I44" s="208"/>
      <c r="J44" s="133"/>
      <c r="K44" s="134"/>
      <c r="L44" s="131"/>
      <c r="M44" s="135"/>
      <c r="N44" s="136"/>
      <c r="O44" s="212"/>
      <c r="P44" s="213"/>
      <c r="Q44" s="127"/>
      <c r="R44" s="128"/>
      <c r="S44" s="216">
        <f>'Pay Calculation'!N27</f>
        <v>0</v>
      </c>
      <c r="T44" s="217">
        <f t="shared" si="0"/>
        <v>0</v>
      </c>
    </row>
    <row r="45" spans="2:20" x14ac:dyDescent="0.25">
      <c r="B45" s="129"/>
      <c r="C45" s="130"/>
      <c r="D45" s="131"/>
      <c r="E45" s="132"/>
      <c r="F45" s="127" t="s">
        <v>48</v>
      </c>
      <c r="G45" s="131" t="s">
        <v>47</v>
      </c>
      <c r="H45" s="131"/>
      <c r="I45" s="208"/>
      <c r="J45" s="133"/>
      <c r="K45" s="134"/>
      <c r="L45" s="131"/>
      <c r="M45" s="135"/>
      <c r="N45" s="136"/>
      <c r="O45" s="212"/>
      <c r="P45" s="213"/>
      <c r="Q45" s="127"/>
      <c r="R45" s="128"/>
      <c r="S45" s="216">
        <f>'Pay Calculation'!N28</f>
        <v>0</v>
      </c>
      <c r="T45" s="217">
        <f t="shared" si="0"/>
        <v>0</v>
      </c>
    </row>
    <row r="46" spans="2:20" x14ac:dyDescent="0.25">
      <c r="B46" s="129"/>
      <c r="C46" s="130"/>
      <c r="D46" s="131"/>
      <c r="E46" s="132"/>
      <c r="F46" s="127" t="s">
        <v>48</v>
      </c>
      <c r="G46" s="131" t="s">
        <v>47</v>
      </c>
      <c r="H46" s="131"/>
      <c r="I46" s="208"/>
      <c r="J46" s="133"/>
      <c r="K46" s="134"/>
      <c r="L46" s="131"/>
      <c r="M46" s="135"/>
      <c r="N46" s="136"/>
      <c r="O46" s="212"/>
      <c r="P46" s="213"/>
      <c r="Q46" s="127"/>
      <c r="R46" s="128"/>
      <c r="S46" s="216">
        <f>'Pay Calculation'!N29</f>
        <v>0</v>
      </c>
      <c r="T46" s="217">
        <f t="shared" si="0"/>
        <v>0</v>
      </c>
    </row>
    <row r="47" spans="2:20" x14ac:dyDescent="0.25">
      <c r="B47" s="129"/>
      <c r="C47" s="130"/>
      <c r="D47" s="131"/>
      <c r="E47" s="132"/>
      <c r="F47" s="127" t="s">
        <v>48</v>
      </c>
      <c r="G47" s="131" t="s">
        <v>47</v>
      </c>
      <c r="H47" s="131"/>
      <c r="I47" s="208"/>
      <c r="J47" s="133"/>
      <c r="K47" s="134"/>
      <c r="L47" s="131"/>
      <c r="M47" s="135"/>
      <c r="N47" s="136"/>
      <c r="O47" s="212"/>
      <c r="P47" s="213"/>
      <c r="Q47" s="127"/>
      <c r="R47" s="128"/>
      <c r="S47" s="216">
        <f>'Pay Calculation'!N30</f>
        <v>0</v>
      </c>
      <c r="T47" s="217">
        <f t="shared" si="0"/>
        <v>0</v>
      </c>
    </row>
    <row r="48" spans="2:20" x14ac:dyDescent="0.25">
      <c r="B48" s="129"/>
      <c r="C48" s="130"/>
      <c r="D48" s="131"/>
      <c r="E48" s="132"/>
      <c r="F48" s="127" t="s">
        <v>48</v>
      </c>
      <c r="G48" s="131" t="s">
        <v>47</v>
      </c>
      <c r="H48" s="131"/>
      <c r="I48" s="208"/>
      <c r="J48" s="133"/>
      <c r="K48" s="134"/>
      <c r="L48" s="131"/>
      <c r="M48" s="135"/>
      <c r="N48" s="136"/>
      <c r="O48" s="212"/>
      <c r="P48" s="213"/>
      <c r="Q48" s="127"/>
      <c r="R48" s="128"/>
      <c r="S48" s="216">
        <f>'Pay Calculation'!N31</f>
        <v>0</v>
      </c>
      <c r="T48" s="217">
        <f t="shared" si="0"/>
        <v>0</v>
      </c>
    </row>
    <row r="49" spans="2:20" x14ac:dyDescent="0.25">
      <c r="B49" s="129"/>
      <c r="C49" s="130"/>
      <c r="D49" s="131"/>
      <c r="E49" s="132"/>
      <c r="F49" s="127" t="s">
        <v>48</v>
      </c>
      <c r="G49" s="131" t="s">
        <v>47</v>
      </c>
      <c r="H49" s="131"/>
      <c r="I49" s="208"/>
      <c r="J49" s="133"/>
      <c r="K49" s="134"/>
      <c r="L49" s="131"/>
      <c r="M49" s="135"/>
      <c r="N49" s="136"/>
      <c r="O49" s="212"/>
      <c r="P49" s="213"/>
      <c r="Q49" s="127"/>
      <c r="R49" s="128"/>
      <c r="S49" s="216">
        <f>'Pay Calculation'!N32</f>
        <v>0</v>
      </c>
      <c r="T49" s="217">
        <f t="shared" si="0"/>
        <v>0</v>
      </c>
    </row>
    <row r="50" spans="2:20" x14ac:dyDescent="0.25">
      <c r="B50" s="129"/>
      <c r="C50" s="130"/>
      <c r="D50" s="131"/>
      <c r="E50" s="132"/>
      <c r="F50" s="127" t="s">
        <v>48</v>
      </c>
      <c r="G50" s="131" t="s">
        <v>47</v>
      </c>
      <c r="H50" s="131"/>
      <c r="I50" s="208"/>
      <c r="J50" s="133"/>
      <c r="K50" s="134"/>
      <c r="L50" s="131"/>
      <c r="M50" s="135"/>
      <c r="N50" s="136"/>
      <c r="O50" s="212"/>
      <c r="P50" s="213"/>
      <c r="Q50" s="127"/>
      <c r="R50" s="128"/>
      <c r="S50" s="216">
        <f>'Pay Calculation'!N33</f>
        <v>0</v>
      </c>
      <c r="T50" s="217">
        <f t="shared" si="0"/>
        <v>0</v>
      </c>
    </row>
    <row r="51" spans="2:20" x14ac:dyDescent="0.25">
      <c r="B51" s="129"/>
      <c r="C51" s="130"/>
      <c r="D51" s="131"/>
      <c r="E51" s="132"/>
      <c r="F51" s="127" t="s">
        <v>48</v>
      </c>
      <c r="G51" s="131" t="s">
        <v>47</v>
      </c>
      <c r="H51" s="131"/>
      <c r="I51" s="208"/>
      <c r="J51" s="133"/>
      <c r="K51" s="134"/>
      <c r="L51" s="131"/>
      <c r="M51" s="135"/>
      <c r="N51" s="136"/>
      <c r="O51" s="212"/>
      <c r="P51" s="213"/>
      <c r="Q51" s="127"/>
      <c r="R51" s="128"/>
      <c r="S51" s="216">
        <f>'Pay Calculation'!N34</f>
        <v>0</v>
      </c>
      <c r="T51" s="217">
        <f t="shared" si="0"/>
        <v>0</v>
      </c>
    </row>
    <row r="52" spans="2:20" x14ac:dyDescent="0.25">
      <c r="B52" s="129"/>
      <c r="C52" s="130"/>
      <c r="D52" s="131"/>
      <c r="E52" s="132"/>
      <c r="F52" s="127" t="s">
        <v>48</v>
      </c>
      <c r="G52" s="131" t="s">
        <v>47</v>
      </c>
      <c r="H52" s="131"/>
      <c r="I52" s="208"/>
      <c r="J52" s="133"/>
      <c r="K52" s="134"/>
      <c r="L52" s="131"/>
      <c r="M52" s="135"/>
      <c r="N52" s="136"/>
      <c r="O52" s="212"/>
      <c r="P52" s="213"/>
      <c r="Q52" s="127"/>
      <c r="R52" s="128"/>
      <c r="S52" s="216">
        <f>'Pay Calculation'!N35</f>
        <v>0</v>
      </c>
      <c r="T52" s="217">
        <f t="shared" si="0"/>
        <v>0</v>
      </c>
    </row>
    <row r="53" spans="2:20" x14ac:dyDescent="0.25">
      <c r="B53" s="129"/>
      <c r="C53" s="130"/>
      <c r="D53" s="131"/>
      <c r="E53" s="132"/>
      <c r="F53" s="127" t="s">
        <v>48</v>
      </c>
      <c r="G53" s="131" t="s">
        <v>47</v>
      </c>
      <c r="H53" s="131"/>
      <c r="I53" s="208"/>
      <c r="J53" s="133"/>
      <c r="K53" s="134"/>
      <c r="L53" s="131"/>
      <c r="M53" s="135"/>
      <c r="N53" s="136"/>
      <c r="O53" s="212"/>
      <c r="P53" s="213"/>
      <c r="Q53" s="127"/>
      <c r="R53" s="128"/>
      <c r="S53" s="216">
        <f>'Pay Calculation'!N36</f>
        <v>0</v>
      </c>
      <c r="T53" s="217">
        <f t="shared" si="0"/>
        <v>0</v>
      </c>
    </row>
    <row r="54" spans="2:20" x14ac:dyDescent="0.25">
      <c r="B54" s="129"/>
      <c r="C54" s="130"/>
      <c r="D54" s="131"/>
      <c r="E54" s="132"/>
      <c r="F54" s="127" t="s">
        <v>48</v>
      </c>
      <c r="G54" s="131" t="s">
        <v>47</v>
      </c>
      <c r="H54" s="131"/>
      <c r="I54" s="208"/>
      <c r="J54" s="133"/>
      <c r="K54" s="134"/>
      <c r="L54" s="131"/>
      <c r="M54" s="135"/>
      <c r="N54" s="136"/>
      <c r="O54" s="212"/>
      <c r="P54" s="213"/>
      <c r="Q54" s="127"/>
      <c r="R54" s="128"/>
      <c r="S54" s="216">
        <f>'Pay Calculation'!N37</f>
        <v>0</v>
      </c>
      <c r="T54" s="217">
        <f t="shared" si="0"/>
        <v>0</v>
      </c>
    </row>
    <row r="55" spans="2:20" x14ac:dyDescent="0.25">
      <c r="B55" s="129"/>
      <c r="C55" s="130"/>
      <c r="D55" s="131"/>
      <c r="E55" s="132"/>
      <c r="F55" s="127" t="s">
        <v>48</v>
      </c>
      <c r="G55" s="131" t="s">
        <v>47</v>
      </c>
      <c r="H55" s="131"/>
      <c r="I55" s="208"/>
      <c r="J55" s="133"/>
      <c r="K55" s="134"/>
      <c r="L55" s="131"/>
      <c r="M55" s="135"/>
      <c r="N55" s="136"/>
      <c r="O55" s="212"/>
      <c r="P55" s="213"/>
      <c r="Q55" s="127"/>
      <c r="R55" s="128"/>
      <c r="S55" s="216">
        <f>'Pay Calculation'!N38</f>
        <v>0</v>
      </c>
      <c r="T55" s="217">
        <f t="shared" si="0"/>
        <v>0</v>
      </c>
    </row>
    <row r="56" spans="2:20" x14ac:dyDescent="0.25">
      <c r="B56" s="129"/>
      <c r="C56" s="130"/>
      <c r="D56" s="131"/>
      <c r="E56" s="132"/>
      <c r="F56" s="127" t="s">
        <v>48</v>
      </c>
      <c r="G56" s="131" t="s">
        <v>47</v>
      </c>
      <c r="H56" s="131"/>
      <c r="I56" s="208"/>
      <c r="J56" s="133"/>
      <c r="K56" s="134"/>
      <c r="L56" s="131"/>
      <c r="M56" s="135"/>
      <c r="N56" s="136"/>
      <c r="O56" s="212"/>
      <c r="P56" s="213"/>
      <c r="Q56" s="127"/>
      <c r="R56" s="128"/>
      <c r="S56" s="216">
        <f>'Pay Calculation'!N39</f>
        <v>0</v>
      </c>
      <c r="T56" s="217">
        <f t="shared" si="0"/>
        <v>0</v>
      </c>
    </row>
    <row r="57" spans="2:20" x14ac:dyDescent="0.25">
      <c r="B57" s="129"/>
      <c r="C57" s="130"/>
      <c r="D57" s="131"/>
      <c r="E57" s="132"/>
      <c r="F57" s="127" t="s">
        <v>48</v>
      </c>
      <c r="G57" s="131" t="s">
        <v>47</v>
      </c>
      <c r="H57" s="131"/>
      <c r="I57" s="208"/>
      <c r="J57" s="133"/>
      <c r="K57" s="134"/>
      <c r="L57" s="131"/>
      <c r="M57" s="135"/>
      <c r="N57" s="136"/>
      <c r="O57" s="212"/>
      <c r="P57" s="213"/>
      <c r="Q57" s="127"/>
      <c r="R57" s="128"/>
      <c r="S57" s="216">
        <f>'Pay Calculation'!N40</f>
        <v>0</v>
      </c>
      <c r="T57" s="217">
        <f t="shared" si="0"/>
        <v>0</v>
      </c>
    </row>
    <row r="58" spans="2:20" x14ac:dyDescent="0.25">
      <c r="B58" s="129"/>
      <c r="C58" s="130"/>
      <c r="D58" s="131"/>
      <c r="E58" s="132"/>
      <c r="F58" s="127" t="s">
        <v>48</v>
      </c>
      <c r="G58" s="131" t="s">
        <v>47</v>
      </c>
      <c r="H58" s="131"/>
      <c r="I58" s="208"/>
      <c r="J58" s="133"/>
      <c r="K58" s="134"/>
      <c r="L58" s="131"/>
      <c r="M58" s="135"/>
      <c r="N58" s="136"/>
      <c r="O58" s="212"/>
      <c r="P58" s="213"/>
      <c r="Q58" s="127"/>
      <c r="R58" s="128"/>
      <c r="S58" s="216">
        <f>'Pay Calculation'!N41</f>
        <v>0</v>
      </c>
      <c r="T58" s="217">
        <f t="shared" si="0"/>
        <v>0</v>
      </c>
    </row>
    <row r="59" spans="2:20" x14ac:dyDescent="0.25">
      <c r="B59" s="129"/>
      <c r="C59" s="130"/>
      <c r="D59" s="131"/>
      <c r="E59" s="132"/>
      <c r="F59" s="127" t="s">
        <v>48</v>
      </c>
      <c r="G59" s="131" t="s">
        <v>47</v>
      </c>
      <c r="H59" s="131"/>
      <c r="I59" s="208"/>
      <c r="J59" s="133"/>
      <c r="K59" s="134"/>
      <c r="L59" s="131"/>
      <c r="M59" s="135"/>
      <c r="N59" s="136"/>
      <c r="O59" s="212"/>
      <c r="P59" s="213"/>
      <c r="Q59" s="127"/>
      <c r="R59" s="128"/>
      <c r="S59" s="216">
        <f>'Pay Calculation'!N42</f>
        <v>0</v>
      </c>
      <c r="T59" s="217">
        <f t="shared" si="0"/>
        <v>0</v>
      </c>
    </row>
    <row r="60" spans="2:20" x14ac:dyDescent="0.25">
      <c r="B60" s="129"/>
      <c r="C60" s="130"/>
      <c r="D60" s="131"/>
      <c r="E60" s="132"/>
      <c r="F60" s="127" t="s">
        <v>48</v>
      </c>
      <c r="G60" s="131" t="s">
        <v>47</v>
      </c>
      <c r="H60" s="131"/>
      <c r="I60" s="208"/>
      <c r="J60" s="133"/>
      <c r="K60" s="134"/>
      <c r="L60" s="131"/>
      <c r="M60" s="135"/>
      <c r="N60" s="136"/>
      <c r="O60" s="212"/>
      <c r="P60" s="213"/>
      <c r="Q60" s="127"/>
      <c r="R60" s="128"/>
      <c r="S60" s="216">
        <f>'Pay Calculation'!N43</f>
        <v>0</v>
      </c>
      <c r="T60" s="217">
        <f t="shared" si="0"/>
        <v>0</v>
      </c>
    </row>
    <row r="61" spans="2:20" x14ac:dyDescent="0.25">
      <c r="B61" s="129"/>
      <c r="C61" s="130"/>
      <c r="D61" s="131"/>
      <c r="E61" s="132"/>
      <c r="F61" s="127" t="s">
        <v>48</v>
      </c>
      <c r="G61" s="131" t="s">
        <v>47</v>
      </c>
      <c r="H61" s="131"/>
      <c r="I61" s="208"/>
      <c r="J61" s="133"/>
      <c r="K61" s="134"/>
      <c r="L61" s="131"/>
      <c r="M61" s="135"/>
      <c r="N61" s="136"/>
      <c r="O61" s="212"/>
      <c r="P61" s="213"/>
      <c r="Q61" s="127"/>
      <c r="R61" s="128"/>
      <c r="S61" s="216">
        <f>'Pay Calculation'!N44</f>
        <v>0</v>
      </c>
      <c r="T61" s="217">
        <f t="shared" si="0"/>
        <v>0</v>
      </c>
    </row>
    <row r="62" spans="2:20" x14ac:dyDescent="0.25">
      <c r="B62" s="129"/>
      <c r="C62" s="130"/>
      <c r="D62" s="131"/>
      <c r="E62" s="132"/>
      <c r="F62" s="127" t="s">
        <v>48</v>
      </c>
      <c r="G62" s="131" t="s">
        <v>47</v>
      </c>
      <c r="H62" s="131"/>
      <c r="I62" s="208"/>
      <c r="J62" s="133"/>
      <c r="K62" s="134"/>
      <c r="L62" s="131"/>
      <c r="M62" s="135"/>
      <c r="N62" s="136"/>
      <c r="O62" s="212"/>
      <c r="P62" s="213"/>
      <c r="Q62" s="127"/>
      <c r="R62" s="128"/>
      <c r="S62" s="216">
        <f>'Pay Calculation'!N45</f>
        <v>0</v>
      </c>
      <c r="T62" s="217">
        <f t="shared" si="0"/>
        <v>0</v>
      </c>
    </row>
    <row r="63" spans="2:20" x14ac:dyDescent="0.25">
      <c r="B63" s="129"/>
      <c r="C63" s="130"/>
      <c r="D63" s="131"/>
      <c r="E63" s="132"/>
      <c r="F63" s="127" t="s">
        <v>48</v>
      </c>
      <c r="G63" s="131" t="s">
        <v>47</v>
      </c>
      <c r="H63" s="131"/>
      <c r="I63" s="208"/>
      <c r="J63" s="133"/>
      <c r="K63" s="134"/>
      <c r="L63" s="131"/>
      <c r="M63" s="135"/>
      <c r="N63" s="136"/>
      <c r="O63" s="212"/>
      <c r="P63" s="213"/>
      <c r="Q63" s="127"/>
      <c r="R63" s="128"/>
      <c r="S63" s="216">
        <f>'Pay Calculation'!N46</f>
        <v>0</v>
      </c>
      <c r="T63" s="217">
        <f t="shared" si="0"/>
        <v>0</v>
      </c>
    </row>
    <row r="64" spans="2:20" x14ac:dyDescent="0.25">
      <c r="B64" s="129"/>
      <c r="C64" s="130"/>
      <c r="D64" s="131"/>
      <c r="E64" s="132"/>
      <c r="F64" s="127" t="s">
        <v>48</v>
      </c>
      <c r="G64" s="131" t="s">
        <v>47</v>
      </c>
      <c r="H64" s="131"/>
      <c r="I64" s="208"/>
      <c r="J64" s="133"/>
      <c r="K64" s="134"/>
      <c r="L64" s="131"/>
      <c r="M64" s="135"/>
      <c r="N64" s="136"/>
      <c r="O64" s="212"/>
      <c r="P64" s="213"/>
      <c r="Q64" s="127"/>
      <c r="R64" s="128"/>
      <c r="S64" s="216">
        <f>'Pay Calculation'!N47</f>
        <v>0</v>
      </c>
      <c r="T64" s="217">
        <f t="shared" si="0"/>
        <v>0</v>
      </c>
    </row>
    <row r="65" spans="2:20" x14ac:dyDescent="0.25">
      <c r="B65" s="129"/>
      <c r="C65" s="130"/>
      <c r="D65" s="131"/>
      <c r="E65" s="132"/>
      <c r="F65" s="127" t="s">
        <v>48</v>
      </c>
      <c r="G65" s="131" t="s">
        <v>47</v>
      </c>
      <c r="H65" s="131"/>
      <c r="I65" s="208"/>
      <c r="J65" s="133"/>
      <c r="K65" s="134"/>
      <c r="L65" s="131"/>
      <c r="M65" s="135"/>
      <c r="N65" s="136"/>
      <c r="O65" s="212"/>
      <c r="P65" s="213"/>
      <c r="Q65" s="127"/>
      <c r="R65" s="128"/>
      <c r="S65" s="216">
        <f>'Pay Calculation'!N48</f>
        <v>0</v>
      </c>
      <c r="T65" s="217">
        <f t="shared" si="0"/>
        <v>0</v>
      </c>
    </row>
    <row r="66" spans="2:20" x14ac:dyDescent="0.25">
      <c r="B66" s="129"/>
      <c r="C66" s="130"/>
      <c r="D66" s="131"/>
      <c r="E66" s="132"/>
      <c r="F66" s="127" t="s">
        <v>48</v>
      </c>
      <c r="G66" s="131" t="s">
        <v>47</v>
      </c>
      <c r="H66" s="131"/>
      <c r="I66" s="208"/>
      <c r="J66" s="133"/>
      <c r="K66" s="134"/>
      <c r="L66" s="131"/>
      <c r="M66" s="135"/>
      <c r="N66" s="136"/>
      <c r="O66" s="212"/>
      <c r="P66" s="213"/>
      <c r="Q66" s="127"/>
      <c r="R66" s="128"/>
      <c r="S66" s="216">
        <f>'Pay Calculation'!N49</f>
        <v>0</v>
      </c>
      <c r="T66" s="217">
        <f t="shared" si="0"/>
        <v>0</v>
      </c>
    </row>
    <row r="67" spans="2:20" x14ac:dyDescent="0.25">
      <c r="B67" s="129"/>
      <c r="C67" s="130"/>
      <c r="D67" s="131"/>
      <c r="E67" s="132"/>
      <c r="F67" s="127" t="s">
        <v>48</v>
      </c>
      <c r="G67" s="131" t="s">
        <v>47</v>
      </c>
      <c r="H67" s="131"/>
      <c r="I67" s="208"/>
      <c r="J67" s="133"/>
      <c r="K67" s="134"/>
      <c r="L67" s="131"/>
      <c r="M67" s="135"/>
      <c r="N67" s="136"/>
      <c r="O67" s="212"/>
      <c r="P67" s="213"/>
      <c r="Q67" s="127"/>
      <c r="R67" s="128"/>
      <c r="S67" s="216">
        <f>'Pay Calculation'!N50</f>
        <v>0</v>
      </c>
      <c r="T67" s="217">
        <f t="shared" si="0"/>
        <v>0</v>
      </c>
    </row>
    <row r="68" spans="2:20" x14ac:dyDescent="0.25">
      <c r="B68" s="129"/>
      <c r="C68" s="130"/>
      <c r="D68" s="131"/>
      <c r="E68" s="132"/>
      <c r="F68" s="127" t="s">
        <v>48</v>
      </c>
      <c r="G68" s="131" t="s">
        <v>47</v>
      </c>
      <c r="H68" s="131"/>
      <c r="I68" s="208"/>
      <c r="J68" s="133"/>
      <c r="K68" s="134"/>
      <c r="L68" s="131"/>
      <c r="M68" s="135"/>
      <c r="N68" s="136"/>
      <c r="O68" s="212"/>
      <c r="P68" s="213"/>
      <c r="Q68" s="127"/>
      <c r="R68" s="128"/>
      <c r="S68" s="216">
        <f>'Pay Calculation'!N51</f>
        <v>0</v>
      </c>
      <c r="T68" s="217">
        <f t="shared" si="0"/>
        <v>0</v>
      </c>
    </row>
    <row r="69" spans="2:20" ht="14.25" thickBot="1" x14ac:dyDescent="0.3">
      <c r="B69" s="137"/>
      <c r="C69" s="138"/>
      <c r="D69" s="139"/>
      <c r="E69" s="140"/>
      <c r="F69" s="141" t="s">
        <v>48</v>
      </c>
      <c r="G69" s="139" t="s">
        <v>47</v>
      </c>
      <c r="H69" s="139"/>
      <c r="I69" s="209"/>
      <c r="J69" s="142"/>
      <c r="K69" s="143"/>
      <c r="L69" s="139"/>
      <c r="M69" s="144"/>
      <c r="N69" s="145"/>
      <c r="O69" s="214"/>
      <c r="P69" s="215"/>
      <c r="Q69" s="141"/>
      <c r="R69" s="146"/>
      <c r="S69" s="218">
        <f>'Pay Calculation'!N52</f>
        <v>0</v>
      </c>
      <c r="T69" s="219">
        <f t="shared" si="0"/>
        <v>0</v>
      </c>
    </row>
  </sheetData>
  <mergeCells count="18">
    <mergeCell ref="O8:P8"/>
    <mergeCell ref="O9:P9"/>
    <mergeCell ref="B2:C2"/>
    <mergeCell ref="B4:C6"/>
    <mergeCell ref="L8:M9"/>
    <mergeCell ref="O10:P10"/>
    <mergeCell ref="O14:P14"/>
    <mergeCell ref="K18:M18"/>
    <mergeCell ref="O18:P18"/>
    <mergeCell ref="L13:N13"/>
    <mergeCell ref="O13:P13"/>
    <mergeCell ref="L14:N14"/>
    <mergeCell ref="O11:P11"/>
    <mergeCell ref="B16:E16"/>
    <mergeCell ref="F16:I16"/>
    <mergeCell ref="J16:M16"/>
    <mergeCell ref="N16:P16"/>
    <mergeCell ref="Q16:T16"/>
  </mergeCells>
  <conditionalFormatting sqref="N20">
    <cfRule type="expression" dxfId="6" priority="10">
      <formula>F20="No"</formula>
    </cfRule>
  </conditionalFormatting>
  <conditionalFormatting sqref="O20">
    <cfRule type="expression" dxfId="5" priority="17">
      <formula>F20="Yes"</formula>
    </cfRule>
  </conditionalFormatting>
  <conditionalFormatting sqref="P20">
    <cfRule type="expression" dxfId="4" priority="8">
      <formula>F20="Yes"</formula>
    </cfRule>
  </conditionalFormatting>
  <conditionalFormatting sqref="N21:N69">
    <cfRule type="expression" dxfId="3" priority="6">
      <formula>F21="No"</formula>
    </cfRule>
  </conditionalFormatting>
  <conditionalFormatting sqref="O21:O69">
    <cfRule type="expression" dxfId="2" priority="7">
      <formula>F21="Yes"</formula>
    </cfRule>
  </conditionalFormatting>
  <conditionalFormatting sqref="P21:P69">
    <cfRule type="expression" dxfId="1" priority="5">
      <formula>F21="Yes"</formula>
    </cfRule>
  </conditionalFormatting>
  <conditionalFormatting sqref="I20:I69">
    <cfRule type="expression" dxfId="0" priority="2">
      <formula>F20="Yes"</formula>
    </cfRule>
  </conditionalFormatting>
  <dataValidations count="2">
    <dataValidation type="whole" allowBlank="1" showInputMessage="1" showErrorMessage="1" sqref="Q20:Q69">
      <formula1>0</formula1>
      <formula2>Days_in_period</formula2>
    </dataValidation>
    <dataValidation type="whole" operator="lessThanOrEqual" allowBlank="1" showInputMessage="1" showErrorMessage="1" sqref="O9:P9">
      <formula1>O8+31</formula1>
    </dataValidation>
  </dataValidations>
  <hyperlinks>
    <hyperlink ref="L6" r:id="rId1"/>
    <hyperlink ref="M2" r:id="rId2"/>
  </hyperlinks>
  <pageMargins left="0.7" right="0.7" top="0.75" bottom="0.75" header="0.3" footer="0.3"/>
  <pageSetup paperSize="9" orientation="portrait" horizontalDpi="4294967293"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Data!$H$2:$I$2</xm:f>
          </x14:formula1>
          <xm:sqref>F20:H69 J20:J69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8"/>
  <sheetViews>
    <sheetView showGridLines="0" workbookViewId="0">
      <selection activeCell="J8" sqref="J8:K8"/>
    </sheetView>
  </sheetViews>
  <sheetFormatPr defaultRowHeight="13.5" x14ac:dyDescent="0.25"/>
  <cols>
    <col min="1" max="1" width="3.7109375" style="147" customWidth="1"/>
    <col min="2" max="2" width="28.85546875" style="147" customWidth="1"/>
    <col min="3" max="3" width="20.85546875" style="147" customWidth="1"/>
    <col min="4" max="5" width="12.7109375" style="147" customWidth="1"/>
    <col min="6" max="11" width="13.7109375" style="147" customWidth="1"/>
    <col min="12" max="12" width="10.85546875" style="148" customWidth="1"/>
    <col min="13" max="13" width="10.140625" style="147" customWidth="1"/>
    <col min="14" max="16384" width="9.140625" style="147"/>
  </cols>
  <sheetData>
    <row r="1" spans="2:17" s="77" customFormat="1" ht="15.75" thickBot="1" x14ac:dyDescent="0.3">
      <c r="D1" s="78"/>
      <c r="E1" s="78"/>
      <c r="F1" s="78"/>
      <c r="G1" s="78"/>
      <c r="H1" s="253"/>
      <c r="I1" s="253"/>
      <c r="J1" s="78"/>
      <c r="K1" s="78"/>
      <c r="L1" s="78"/>
      <c r="M1" s="78"/>
      <c r="Q1" s="79"/>
    </row>
    <row r="2" spans="2:17" s="77" customFormat="1" ht="16.5" thickBot="1" x14ac:dyDescent="0.3">
      <c r="B2" s="295" t="s">
        <v>105</v>
      </c>
      <c r="C2" s="296"/>
      <c r="D2" s="78"/>
      <c r="E2" s="78"/>
      <c r="F2" s="78"/>
      <c r="G2" s="78"/>
      <c r="H2" s="225" t="s">
        <v>106</v>
      </c>
      <c r="I2" s="226" t="s">
        <v>174</v>
      </c>
      <c r="J2" s="78"/>
      <c r="K2" s="78"/>
      <c r="L2" s="148"/>
      <c r="M2" s="147"/>
      <c r="Q2" s="79"/>
    </row>
    <row r="3" spans="2:17" s="77" customFormat="1" ht="15.75" thickBot="1" x14ac:dyDescent="0.3">
      <c r="D3" s="78"/>
      <c r="E3" s="78"/>
      <c r="F3" s="78"/>
      <c r="G3" s="78"/>
      <c r="H3" s="227" t="s">
        <v>176</v>
      </c>
      <c r="I3" s="228"/>
      <c r="J3" s="78"/>
      <c r="K3" s="78"/>
      <c r="L3" s="148"/>
      <c r="M3" s="147"/>
      <c r="Q3" s="79"/>
    </row>
    <row r="4" spans="2:17" s="77" customFormat="1" ht="15" x14ac:dyDescent="0.25">
      <c r="B4" s="297" t="s">
        <v>109</v>
      </c>
      <c r="C4" s="298"/>
      <c r="D4" s="78"/>
      <c r="E4" s="78"/>
      <c r="F4" s="78"/>
      <c r="G4" s="78"/>
      <c r="H4" s="225" t="s">
        <v>107</v>
      </c>
      <c r="I4" s="227" t="s">
        <v>175</v>
      </c>
      <c r="J4" s="78"/>
      <c r="K4" s="78"/>
      <c r="L4" s="148"/>
      <c r="M4" s="147"/>
      <c r="Q4" s="79"/>
    </row>
    <row r="5" spans="2:17" s="77" customFormat="1" ht="15" x14ac:dyDescent="0.25">
      <c r="B5" s="299"/>
      <c r="C5" s="300"/>
      <c r="D5" s="78"/>
      <c r="E5" s="78"/>
      <c r="F5" s="78"/>
      <c r="G5" s="78"/>
      <c r="H5" s="225"/>
      <c r="I5" s="227"/>
      <c r="J5" s="78"/>
      <c r="K5" s="78"/>
      <c r="L5" s="148"/>
      <c r="M5" s="147"/>
      <c r="Q5" s="79"/>
    </row>
    <row r="6" spans="2:17" s="77" customFormat="1" ht="15.75" thickBot="1" x14ac:dyDescent="0.3">
      <c r="B6" s="301"/>
      <c r="C6" s="302"/>
      <c r="D6" s="78"/>
      <c r="E6" s="78"/>
      <c r="F6" s="78"/>
      <c r="G6" s="78"/>
      <c r="H6" s="226" t="s">
        <v>177</v>
      </c>
      <c r="I6" s="226"/>
      <c r="J6" s="78"/>
      <c r="K6" s="78"/>
      <c r="L6" s="148"/>
      <c r="M6" s="147"/>
      <c r="Q6" s="79"/>
    </row>
    <row r="7" spans="2:17" s="148" customFormat="1" ht="15.75" thickBot="1" x14ac:dyDescent="0.3">
      <c r="H7" s="254"/>
      <c r="I7" s="254"/>
    </row>
    <row r="8" spans="2:17" x14ac:dyDescent="0.25">
      <c r="B8" s="222" t="s">
        <v>14</v>
      </c>
      <c r="C8" s="313">
        <f>'Data entry'!H8</f>
        <v>0</v>
      </c>
      <c r="D8" s="314"/>
      <c r="E8" s="315"/>
      <c r="F8" s="148"/>
      <c r="G8" s="322" t="s">
        <v>18</v>
      </c>
      <c r="H8" s="323"/>
      <c r="I8" s="230" t="s">
        <v>5</v>
      </c>
      <c r="J8" s="316">
        <f>'Data entry'!O8</f>
        <v>0</v>
      </c>
      <c r="K8" s="317"/>
    </row>
    <row r="9" spans="2:17" x14ac:dyDescent="0.25">
      <c r="B9" s="223" t="s">
        <v>15</v>
      </c>
      <c r="C9" s="307">
        <f>'Data entry'!H9</f>
        <v>0</v>
      </c>
      <c r="D9" s="308"/>
      <c r="E9" s="309"/>
      <c r="F9" s="148"/>
      <c r="G9" s="324"/>
      <c r="H9" s="325"/>
      <c r="I9" s="231" t="s">
        <v>6</v>
      </c>
      <c r="J9" s="318">
        <f>'Data entry'!O9</f>
        <v>0</v>
      </c>
      <c r="K9" s="319"/>
    </row>
    <row r="10" spans="2:17" x14ac:dyDescent="0.25">
      <c r="B10" s="223" t="s">
        <v>4</v>
      </c>
      <c r="C10" s="307">
        <f>'Data entry'!H10</f>
        <v>0</v>
      </c>
      <c r="D10" s="308"/>
      <c r="E10" s="309"/>
      <c r="F10" s="148"/>
      <c r="G10" s="326" t="s">
        <v>60</v>
      </c>
      <c r="H10" s="327"/>
      <c r="I10" s="328"/>
      <c r="J10" s="329">
        <f>COUNT('Data entry'!Q20:Q69)</f>
        <v>0</v>
      </c>
      <c r="K10" s="330"/>
    </row>
    <row r="11" spans="2:17" x14ac:dyDescent="0.25">
      <c r="B11" s="223" t="s">
        <v>63</v>
      </c>
      <c r="C11" s="307">
        <f>'Data entry'!H11</f>
        <v>0</v>
      </c>
      <c r="D11" s="308"/>
      <c r="E11" s="309"/>
      <c r="F11" s="148"/>
      <c r="G11" s="326"/>
      <c r="H11" s="327"/>
      <c r="I11" s="328"/>
      <c r="J11" s="329"/>
      <c r="K11" s="330"/>
    </row>
    <row r="12" spans="2:17" x14ac:dyDescent="0.25">
      <c r="B12" s="223" t="s">
        <v>59</v>
      </c>
      <c r="C12" s="307">
        <f>'Data entry'!H12</f>
        <v>0</v>
      </c>
      <c r="D12" s="308"/>
      <c r="E12" s="309"/>
      <c r="F12" s="148"/>
      <c r="G12" s="341" t="s">
        <v>16</v>
      </c>
      <c r="H12" s="342"/>
      <c r="I12" s="342"/>
      <c r="J12" s="334">
        <f>'Data entry'!O13</f>
        <v>0</v>
      </c>
      <c r="K12" s="335"/>
    </row>
    <row r="13" spans="2:17" x14ac:dyDescent="0.25">
      <c r="B13" s="223" t="s">
        <v>50</v>
      </c>
      <c r="C13" s="307">
        <f>'Data entry'!H13</f>
        <v>0</v>
      </c>
      <c r="D13" s="308"/>
      <c r="E13" s="309"/>
      <c r="F13" s="148"/>
      <c r="G13" s="331" t="s">
        <v>49</v>
      </c>
      <c r="H13" s="332"/>
      <c r="I13" s="333"/>
      <c r="J13" s="336">
        <f>'Data entry'!O14</f>
        <v>0</v>
      </c>
      <c r="K13" s="337"/>
    </row>
    <row r="14" spans="2:17" ht="14.25" thickBot="1" x14ac:dyDescent="0.3">
      <c r="B14" s="224" t="s">
        <v>17</v>
      </c>
      <c r="C14" s="310">
        <f>'Data entry'!H14</f>
        <v>0</v>
      </c>
      <c r="D14" s="311"/>
      <c r="E14" s="312"/>
      <c r="F14" s="148"/>
      <c r="G14" s="338" t="s">
        <v>62</v>
      </c>
      <c r="H14" s="339"/>
      <c r="I14" s="340"/>
      <c r="J14" s="320">
        <f>K67</f>
        <v>0</v>
      </c>
      <c r="K14" s="321"/>
    </row>
    <row r="15" spans="2:17" ht="14.25" thickBot="1" x14ac:dyDescent="0.3">
      <c r="B15" s="148"/>
      <c r="C15" s="148"/>
      <c r="D15" s="148"/>
      <c r="E15" s="148"/>
      <c r="F15" s="148"/>
      <c r="G15" s="148"/>
      <c r="H15" s="148"/>
      <c r="I15" s="148"/>
      <c r="J15" s="148"/>
      <c r="K15" s="148"/>
    </row>
    <row r="16" spans="2:17" s="150" customFormat="1" ht="30.75" thickBot="1" x14ac:dyDescent="0.3">
      <c r="B16" s="255" t="s">
        <v>35</v>
      </c>
      <c r="C16" s="256" t="s">
        <v>2</v>
      </c>
      <c r="D16" s="257" t="s">
        <v>36</v>
      </c>
      <c r="E16" s="257" t="s">
        <v>7</v>
      </c>
      <c r="F16" s="257" t="s">
        <v>64</v>
      </c>
      <c r="G16" s="257" t="s">
        <v>52</v>
      </c>
      <c r="H16" s="257" t="s">
        <v>8</v>
      </c>
      <c r="I16" s="257" t="s">
        <v>9</v>
      </c>
      <c r="J16" s="257" t="s">
        <v>10</v>
      </c>
      <c r="K16" s="258" t="s">
        <v>11</v>
      </c>
      <c r="L16" s="149"/>
    </row>
    <row r="17" spans="2:12" x14ac:dyDescent="0.25">
      <c r="B17" s="232">
        <f>'Data entry'!B20</f>
        <v>0</v>
      </c>
      <c r="C17" s="233">
        <f>'Data entry'!C20</f>
        <v>0</v>
      </c>
      <c r="D17" s="234">
        <f>'Data entry'!D20</f>
        <v>0</v>
      </c>
      <c r="E17" s="235">
        <f>'Data entry'!E20</f>
        <v>0</v>
      </c>
      <c r="F17" s="236">
        <f>'Pay Calculation'!L3</f>
        <v>0</v>
      </c>
      <c r="G17" s="235">
        <f>'Data entry'!Q20</f>
        <v>0</v>
      </c>
      <c r="H17" s="236">
        <f>'Pay Calculation'!N3</f>
        <v>0</v>
      </c>
      <c r="I17" s="236">
        <f>'Pay Calculation'!O3</f>
        <v>0</v>
      </c>
      <c r="J17" s="236">
        <f>'Pay Calculation'!P3</f>
        <v>0</v>
      </c>
      <c r="K17" s="237">
        <f>SUM(H17:J17)</f>
        <v>0</v>
      </c>
      <c r="L17" s="151"/>
    </row>
    <row r="18" spans="2:12" x14ac:dyDescent="0.25">
      <c r="B18" s="238">
        <f>'Data entry'!B21</f>
        <v>0</v>
      </c>
      <c r="C18" s="239">
        <f>'Data entry'!C21</f>
        <v>0</v>
      </c>
      <c r="D18" s="240">
        <f>'Data entry'!D21</f>
        <v>0</v>
      </c>
      <c r="E18" s="241">
        <f>'Data entry'!E21</f>
        <v>0</v>
      </c>
      <c r="F18" s="242">
        <f>'Pay Calculation'!L4</f>
        <v>0</v>
      </c>
      <c r="G18" s="241">
        <f>'Data entry'!Q21</f>
        <v>0</v>
      </c>
      <c r="H18" s="242">
        <f>'Pay Calculation'!N4</f>
        <v>0</v>
      </c>
      <c r="I18" s="242">
        <f>'Pay Calculation'!O4</f>
        <v>0</v>
      </c>
      <c r="J18" s="242">
        <f>'Pay Calculation'!P4</f>
        <v>0</v>
      </c>
      <c r="K18" s="243">
        <f t="shared" ref="K18:K66" si="0">SUM(H18:J18)</f>
        <v>0</v>
      </c>
      <c r="L18" s="151"/>
    </row>
    <row r="19" spans="2:12" x14ac:dyDescent="0.25">
      <c r="B19" s="238">
        <f>'Data entry'!B22</f>
        <v>0</v>
      </c>
      <c r="C19" s="239">
        <f>'Data entry'!C22</f>
        <v>0</v>
      </c>
      <c r="D19" s="240">
        <f>'Data entry'!D22</f>
        <v>0</v>
      </c>
      <c r="E19" s="241">
        <f>'Data entry'!E22</f>
        <v>0</v>
      </c>
      <c r="F19" s="242">
        <f>'Pay Calculation'!L5</f>
        <v>0</v>
      </c>
      <c r="G19" s="241">
        <f>'Data entry'!Q22</f>
        <v>0</v>
      </c>
      <c r="H19" s="242">
        <f>'Pay Calculation'!N5</f>
        <v>0</v>
      </c>
      <c r="I19" s="242">
        <f>'Pay Calculation'!O5</f>
        <v>0</v>
      </c>
      <c r="J19" s="242">
        <f>'Pay Calculation'!P5</f>
        <v>0</v>
      </c>
      <c r="K19" s="243">
        <f t="shared" si="0"/>
        <v>0</v>
      </c>
      <c r="L19" s="151"/>
    </row>
    <row r="20" spans="2:12" x14ac:dyDescent="0.25">
      <c r="B20" s="238">
        <f>'Data entry'!B23</f>
        <v>0</v>
      </c>
      <c r="C20" s="239">
        <f>'Data entry'!C23</f>
        <v>0</v>
      </c>
      <c r="D20" s="240">
        <f>'Data entry'!D23</f>
        <v>0</v>
      </c>
      <c r="E20" s="241">
        <f>'Data entry'!E23</f>
        <v>0</v>
      </c>
      <c r="F20" s="242">
        <f>'Pay Calculation'!L6</f>
        <v>0</v>
      </c>
      <c r="G20" s="241">
        <f>'Data entry'!Q23</f>
        <v>0</v>
      </c>
      <c r="H20" s="242">
        <f>'Pay Calculation'!N6</f>
        <v>0</v>
      </c>
      <c r="I20" s="242">
        <f>'Pay Calculation'!O6</f>
        <v>0</v>
      </c>
      <c r="J20" s="242">
        <f>'Pay Calculation'!P6</f>
        <v>0</v>
      </c>
      <c r="K20" s="243">
        <f t="shared" si="0"/>
        <v>0</v>
      </c>
      <c r="L20" s="151"/>
    </row>
    <row r="21" spans="2:12" x14ac:dyDescent="0.25">
      <c r="B21" s="238">
        <f>'Data entry'!B24</f>
        <v>0</v>
      </c>
      <c r="C21" s="239">
        <f>'Data entry'!C24</f>
        <v>0</v>
      </c>
      <c r="D21" s="240">
        <f>'Data entry'!D24</f>
        <v>0</v>
      </c>
      <c r="E21" s="241">
        <f>'Data entry'!E24</f>
        <v>0</v>
      </c>
      <c r="F21" s="242">
        <f>'Pay Calculation'!L7</f>
        <v>0</v>
      </c>
      <c r="G21" s="241">
        <f>'Data entry'!Q24</f>
        <v>0</v>
      </c>
      <c r="H21" s="242">
        <f>'Pay Calculation'!N7</f>
        <v>0</v>
      </c>
      <c r="I21" s="242">
        <f>'Pay Calculation'!O7</f>
        <v>0</v>
      </c>
      <c r="J21" s="242">
        <f>'Pay Calculation'!P7</f>
        <v>0</v>
      </c>
      <c r="K21" s="243">
        <f t="shared" si="0"/>
        <v>0</v>
      </c>
      <c r="L21" s="151"/>
    </row>
    <row r="22" spans="2:12" x14ac:dyDescent="0.25">
      <c r="B22" s="238">
        <f>'Data entry'!B25</f>
        <v>0</v>
      </c>
      <c r="C22" s="239">
        <f>'Data entry'!C25</f>
        <v>0</v>
      </c>
      <c r="D22" s="240">
        <f>'Data entry'!D25</f>
        <v>0</v>
      </c>
      <c r="E22" s="241">
        <f>'Data entry'!E25</f>
        <v>0</v>
      </c>
      <c r="F22" s="242">
        <f>'Pay Calculation'!L8</f>
        <v>0</v>
      </c>
      <c r="G22" s="241">
        <f>'Data entry'!Q25</f>
        <v>0</v>
      </c>
      <c r="H22" s="242">
        <f>'Pay Calculation'!N8</f>
        <v>0</v>
      </c>
      <c r="I22" s="242">
        <f>'Pay Calculation'!O8</f>
        <v>0</v>
      </c>
      <c r="J22" s="242">
        <f>'Pay Calculation'!P8</f>
        <v>0</v>
      </c>
      <c r="K22" s="243">
        <f t="shared" si="0"/>
        <v>0</v>
      </c>
      <c r="L22" s="151"/>
    </row>
    <row r="23" spans="2:12" x14ac:dyDescent="0.25">
      <c r="B23" s="238">
        <f>'Data entry'!B26</f>
        <v>0</v>
      </c>
      <c r="C23" s="239">
        <f>'Data entry'!C26</f>
        <v>0</v>
      </c>
      <c r="D23" s="240">
        <f>'Data entry'!D26</f>
        <v>0</v>
      </c>
      <c r="E23" s="241">
        <f>'Data entry'!E26</f>
        <v>0</v>
      </c>
      <c r="F23" s="242">
        <f>'Pay Calculation'!L9</f>
        <v>0</v>
      </c>
      <c r="G23" s="241">
        <f>'Data entry'!Q26</f>
        <v>0</v>
      </c>
      <c r="H23" s="242">
        <f>'Pay Calculation'!N9</f>
        <v>0</v>
      </c>
      <c r="I23" s="242">
        <f>'Pay Calculation'!O9</f>
        <v>0</v>
      </c>
      <c r="J23" s="242">
        <f>'Pay Calculation'!P9</f>
        <v>0</v>
      </c>
      <c r="K23" s="243">
        <f t="shared" si="0"/>
        <v>0</v>
      </c>
      <c r="L23" s="151"/>
    </row>
    <row r="24" spans="2:12" x14ac:dyDescent="0.25">
      <c r="B24" s="238">
        <f>'Data entry'!B27</f>
        <v>0</v>
      </c>
      <c r="C24" s="239">
        <f>'Data entry'!C27</f>
        <v>0</v>
      </c>
      <c r="D24" s="240">
        <f>'Data entry'!D27</f>
        <v>0</v>
      </c>
      <c r="E24" s="241">
        <f>'Data entry'!E27</f>
        <v>0</v>
      </c>
      <c r="F24" s="242">
        <f>'Pay Calculation'!L10</f>
        <v>0</v>
      </c>
      <c r="G24" s="241">
        <f>'Data entry'!Q27</f>
        <v>0</v>
      </c>
      <c r="H24" s="242">
        <f>'Pay Calculation'!N10</f>
        <v>0</v>
      </c>
      <c r="I24" s="242">
        <f>'Pay Calculation'!O10</f>
        <v>0</v>
      </c>
      <c r="J24" s="242">
        <f>'Pay Calculation'!P10</f>
        <v>0</v>
      </c>
      <c r="K24" s="243">
        <f t="shared" si="0"/>
        <v>0</v>
      </c>
      <c r="L24" s="151"/>
    </row>
    <row r="25" spans="2:12" x14ac:dyDescent="0.25">
      <c r="B25" s="238">
        <f>'Data entry'!B28</f>
        <v>0</v>
      </c>
      <c r="C25" s="239">
        <f>'Data entry'!C28</f>
        <v>0</v>
      </c>
      <c r="D25" s="240">
        <f>'Data entry'!D28</f>
        <v>0</v>
      </c>
      <c r="E25" s="241">
        <f>'Data entry'!E28</f>
        <v>0</v>
      </c>
      <c r="F25" s="242">
        <f>'Pay Calculation'!L11</f>
        <v>0</v>
      </c>
      <c r="G25" s="241">
        <f>'Data entry'!Q28</f>
        <v>0</v>
      </c>
      <c r="H25" s="242">
        <f>'Pay Calculation'!N11</f>
        <v>0</v>
      </c>
      <c r="I25" s="242">
        <f>'Pay Calculation'!O11</f>
        <v>0</v>
      </c>
      <c r="J25" s="242">
        <f>'Pay Calculation'!P11</f>
        <v>0</v>
      </c>
      <c r="K25" s="243">
        <f t="shared" si="0"/>
        <v>0</v>
      </c>
      <c r="L25" s="151"/>
    </row>
    <row r="26" spans="2:12" x14ac:dyDescent="0.25">
      <c r="B26" s="238">
        <f>'Data entry'!B29</f>
        <v>0</v>
      </c>
      <c r="C26" s="239">
        <f>'Data entry'!C29</f>
        <v>0</v>
      </c>
      <c r="D26" s="240">
        <f>'Data entry'!D29</f>
        <v>0</v>
      </c>
      <c r="E26" s="241">
        <f>'Data entry'!E29</f>
        <v>0</v>
      </c>
      <c r="F26" s="242">
        <f>'Pay Calculation'!L12</f>
        <v>0</v>
      </c>
      <c r="G26" s="241">
        <f>'Data entry'!Q29</f>
        <v>0</v>
      </c>
      <c r="H26" s="242">
        <f>'Pay Calculation'!N12</f>
        <v>0</v>
      </c>
      <c r="I26" s="242">
        <f>'Pay Calculation'!O12</f>
        <v>0</v>
      </c>
      <c r="J26" s="242">
        <f>'Pay Calculation'!P12</f>
        <v>0</v>
      </c>
      <c r="K26" s="243">
        <f t="shared" si="0"/>
        <v>0</v>
      </c>
      <c r="L26" s="151"/>
    </row>
    <row r="27" spans="2:12" x14ac:dyDescent="0.25">
      <c r="B27" s="238">
        <f>'Data entry'!B30</f>
        <v>0</v>
      </c>
      <c r="C27" s="239">
        <f>'Data entry'!C30</f>
        <v>0</v>
      </c>
      <c r="D27" s="240">
        <f>'Data entry'!D30</f>
        <v>0</v>
      </c>
      <c r="E27" s="241">
        <f>'Data entry'!E30</f>
        <v>0</v>
      </c>
      <c r="F27" s="242">
        <f>'Pay Calculation'!L13</f>
        <v>0</v>
      </c>
      <c r="G27" s="241">
        <f>'Data entry'!Q30</f>
        <v>0</v>
      </c>
      <c r="H27" s="242">
        <f>'Pay Calculation'!N13</f>
        <v>0</v>
      </c>
      <c r="I27" s="242">
        <f>'Pay Calculation'!O13</f>
        <v>0</v>
      </c>
      <c r="J27" s="242">
        <f>'Pay Calculation'!P13</f>
        <v>0</v>
      </c>
      <c r="K27" s="243">
        <f t="shared" si="0"/>
        <v>0</v>
      </c>
    </row>
    <row r="28" spans="2:12" x14ac:dyDescent="0.25">
      <c r="B28" s="238">
        <f>'Data entry'!B31</f>
        <v>0</v>
      </c>
      <c r="C28" s="239">
        <f>'Data entry'!C31</f>
        <v>0</v>
      </c>
      <c r="D28" s="240">
        <f>'Data entry'!D31</f>
        <v>0</v>
      </c>
      <c r="E28" s="241">
        <f>'Data entry'!E31</f>
        <v>0</v>
      </c>
      <c r="F28" s="242">
        <f>'Pay Calculation'!L14</f>
        <v>0</v>
      </c>
      <c r="G28" s="241">
        <f>'Data entry'!Q31</f>
        <v>0</v>
      </c>
      <c r="H28" s="242">
        <f>'Pay Calculation'!N14</f>
        <v>0</v>
      </c>
      <c r="I28" s="242">
        <f>'Pay Calculation'!O14</f>
        <v>0</v>
      </c>
      <c r="J28" s="242">
        <f>'Pay Calculation'!P14</f>
        <v>0</v>
      </c>
      <c r="K28" s="243">
        <f t="shared" si="0"/>
        <v>0</v>
      </c>
    </row>
    <row r="29" spans="2:12" x14ac:dyDescent="0.25">
      <c r="B29" s="238">
        <f>'Data entry'!B32</f>
        <v>0</v>
      </c>
      <c r="C29" s="239">
        <f>'Data entry'!C32</f>
        <v>0</v>
      </c>
      <c r="D29" s="240">
        <f>'Data entry'!D32</f>
        <v>0</v>
      </c>
      <c r="E29" s="241">
        <f>'Data entry'!E32</f>
        <v>0</v>
      </c>
      <c r="F29" s="242">
        <f>'Pay Calculation'!L15</f>
        <v>0</v>
      </c>
      <c r="G29" s="241">
        <f>'Data entry'!Q32</f>
        <v>0</v>
      </c>
      <c r="H29" s="242">
        <f>'Pay Calculation'!N15</f>
        <v>0</v>
      </c>
      <c r="I29" s="242">
        <f>'Pay Calculation'!O15</f>
        <v>0</v>
      </c>
      <c r="J29" s="242">
        <f>'Pay Calculation'!P15</f>
        <v>0</v>
      </c>
      <c r="K29" s="243">
        <f t="shared" si="0"/>
        <v>0</v>
      </c>
    </row>
    <row r="30" spans="2:12" x14ac:dyDescent="0.25">
      <c r="B30" s="238">
        <f>'Data entry'!B33</f>
        <v>0</v>
      </c>
      <c r="C30" s="239">
        <f>'Data entry'!C33</f>
        <v>0</v>
      </c>
      <c r="D30" s="240">
        <f>'Data entry'!D33</f>
        <v>0</v>
      </c>
      <c r="E30" s="241">
        <f>'Data entry'!E33</f>
        <v>0</v>
      </c>
      <c r="F30" s="242">
        <f>'Pay Calculation'!L16</f>
        <v>0</v>
      </c>
      <c r="G30" s="241">
        <f>'Data entry'!Q33</f>
        <v>0</v>
      </c>
      <c r="H30" s="242">
        <f>'Pay Calculation'!N16</f>
        <v>0</v>
      </c>
      <c r="I30" s="242">
        <f>'Pay Calculation'!O16</f>
        <v>0</v>
      </c>
      <c r="J30" s="242">
        <f>'Pay Calculation'!P16</f>
        <v>0</v>
      </c>
      <c r="K30" s="243">
        <f t="shared" si="0"/>
        <v>0</v>
      </c>
    </row>
    <row r="31" spans="2:12" x14ac:dyDescent="0.25">
      <c r="B31" s="238">
        <f>'Data entry'!B34</f>
        <v>0</v>
      </c>
      <c r="C31" s="239">
        <f>'Data entry'!C34</f>
        <v>0</v>
      </c>
      <c r="D31" s="240">
        <f>'Data entry'!D34</f>
        <v>0</v>
      </c>
      <c r="E31" s="241">
        <f>'Data entry'!E34</f>
        <v>0</v>
      </c>
      <c r="F31" s="242">
        <f>'Pay Calculation'!L17</f>
        <v>0</v>
      </c>
      <c r="G31" s="241">
        <f>'Data entry'!Q34</f>
        <v>0</v>
      </c>
      <c r="H31" s="242">
        <f>'Pay Calculation'!N17</f>
        <v>0</v>
      </c>
      <c r="I31" s="242">
        <f>'Pay Calculation'!O17</f>
        <v>0</v>
      </c>
      <c r="J31" s="242">
        <f>'Pay Calculation'!P17</f>
        <v>0</v>
      </c>
      <c r="K31" s="243">
        <f t="shared" si="0"/>
        <v>0</v>
      </c>
    </row>
    <row r="32" spans="2:12" x14ac:dyDescent="0.25">
      <c r="B32" s="238">
        <f>'Data entry'!B35</f>
        <v>0</v>
      </c>
      <c r="C32" s="239">
        <f>'Data entry'!C35</f>
        <v>0</v>
      </c>
      <c r="D32" s="240">
        <f>'Data entry'!D35</f>
        <v>0</v>
      </c>
      <c r="E32" s="241">
        <f>'Data entry'!E35</f>
        <v>0</v>
      </c>
      <c r="F32" s="242">
        <f>'Pay Calculation'!L18</f>
        <v>0</v>
      </c>
      <c r="G32" s="241">
        <f>'Data entry'!Q35</f>
        <v>0</v>
      </c>
      <c r="H32" s="242">
        <f>'Pay Calculation'!N18</f>
        <v>0</v>
      </c>
      <c r="I32" s="242">
        <f>'Pay Calculation'!O18</f>
        <v>0</v>
      </c>
      <c r="J32" s="242">
        <f>'Pay Calculation'!P18</f>
        <v>0</v>
      </c>
      <c r="K32" s="243">
        <f t="shared" si="0"/>
        <v>0</v>
      </c>
    </row>
    <row r="33" spans="2:11" x14ac:dyDescent="0.25">
      <c r="B33" s="238">
        <f>'Data entry'!B36</f>
        <v>0</v>
      </c>
      <c r="C33" s="239">
        <f>'Data entry'!C36</f>
        <v>0</v>
      </c>
      <c r="D33" s="240">
        <f>'Data entry'!D36</f>
        <v>0</v>
      </c>
      <c r="E33" s="241">
        <f>'Data entry'!E36</f>
        <v>0</v>
      </c>
      <c r="F33" s="242">
        <f>'Pay Calculation'!L19</f>
        <v>0</v>
      </c>
      <c r="G33" s="241">
        <f>'Data entry'!Q36</f>
        <v>0</v>
      </c>
      <c r="H33" s="242">
        <f>'Pay Calculation'!N19</f>
        <v>0</v>
      </c>
      <c r="I33" s="242">
        <f>'Pay Calculation'!O19</f>
        <v>0</v>
      </c>
      <c r="J33" s="242">
        <f>'Pay Calculation'!P19</f>
        <v>0</v>
      </c>
      <c r="K33" s="243">
        <f t="shared" si="0"/>
        <v>0</v>
      </c>
    </row>
    <row r="34" spans="2:11" x14ac:dyDescent="0.25">
      <c r="B34" s="238">
        <f>'Data entry'!B37</f>
        <v>0</v>
      </c>
      <c r="C34" s="239">
        <f>'Data entry'!C37</f>
        <v>0</v>
      </c>
      <c r="D34" s="240">
        <f>'Data entry'!D37</f>
        <v>0</v>
      </c>
      <c r="E34" s="241">
        <f>'Data entry'!E37</f>
        <v>0</v>
      </c>
      <c r="F34" s="242">
        <f>'Pay Calculation'!L20</f>
        <v>0</v>
      </c>
      <c r="G34" s="241">
        <f>'Data entry'!Q37</f>
        <v>0</v>
      </c>
      <c r="H34" s="242">
        <f>'Pay Calculation'!N20</f>
        <v>0</v>
      </c>
      <c r="I34" s="242">
        <f>'Pay Calculation'!O20</f>
        <v>0</v>
      </c>
      <c r="J34" s="242">
        <f>'Pay Calculation'!P20</f>
        <v>0</v>
      </c>
      <c r="K34" s="243">
        <f t="shared" si="0"/>
        <v>0</v>
      </c>
    </row>
    <row r="35" spans="2:11" x14ac:dyDescent="0.25">
      <c r="B35" s="238">
        <f>'Data entry'!B38</f>
        <v>0</v>
      </c>
      <c r="C35" s="239">
        <f>'Data entry'!C38</f>
        <v>0</v>
      </c>
      <c r="D35" s="240">
        <f>'Data entry'!D38</f>
        <v>0</v>
      </c>
      <c r="E35" s="241">
        <f>'Data entry'!E38</f>
        <v>0</v>
      </c>
      <c r="F35" s="242">
        <f>'Pay Calculation'!L21</f>
        <v>0</v>
      </c>
      <c r="G35" s="241">
        <f>'Data entry'!Q38</f>
        <v>0</v>
      </c>
      <c r="H35" s="242">
        <f>'Pay Calculation'!N21</f>
        <v>0</v>
      </c>
      <c r="I35" s="242">
        <f>'Pay Calculation'!O21</f>
        <v>0</v>
      </c>
      <c r="J35" s="242">
        <f>'Pay Calculation'!P21</f>
        <v>0</v>
      </c>
      <c r="K35" s="243">
        <f t="shared" si="0"/>
        <v>0</v>
      </c>
    </row>
    <row r="36" spans="2:11" x14ac:dyDescent="0.25">
      <c r="B36" s="238">
        <f>'Data entry'!B39</f>
        <v>0</v>
      </c>
      <c r="C36" s="239">
        <f>'Data entry'!C39</f>
        <v>0</v>
      </c>
      <c r="D36" s="240">
        <f>'Data entry'!D39</f>
        <v>0</v>
      </c>
      <c r="E36" s="241">
        <f>'Data entry'!E39</f>
        <v>0</v>
      </c>
      <c r="F36" s="242">
        <f>'Pay Calculation'!L22</f>
        <v>0</v>
      </c>
      <c r="G36" s="241">
        <f>'Data entry'!Q39</f>
        <v>0</v>
      </c>
      <c r="H36" s="242">
        <f>'Pay Calculation'!N22</f>
        <v>0</v>
      </c>
      <c r="I36" s="242">
        <f>'Pay Calculation'!O22</f>
        <v>0</v>
      </c>
      <c r="J36" s="242">
        <f>'Pay Calculation'!P22</f>
        <v>0</v>
      </c>
      <c r="K36" s="243">
        <f t="shared" si="0"/>
        <v>0</v>
      </c>
    </row>
    <row r="37" spans="2:11" x14ac:dyDescent="0.25">
      <c r="B37" s="238">
        <f>'Data entry'!B40</f>
        <v>0</v>
      </c>
      <c r="C37" s="239">
        <f>'Data entry'!C40</f>
        <v>0</v>
      </c>
      <c r="D37" s="240">
        <f>'Data entry'!D40</f>
        <v>0</v>
      </c>
      <c r="E37" s="241">
        <f>'Data entry'!E40</f>
        <v>0</v>
      </c>
      <c r="F37" s="242">
        <f>'Pay Calculation'!L23</f>
        <v>0</v>
      </c>
      <c r="G37" s="241">
        <f>'Data entry'!Q40</f>
        <v>0</v>
      </c>
      <c r="H37" s="242">
        <f>'Pay Calculation'!N23</f>
        <v>0</v>
      </c>
      <c r="I37" s="242">
        <f>'Pay Calculation'!O23</f>
        <v>0</v>
      </c>
      <c r="J37" s="242">
        <f>'Pay Calculation'!P23</f>
        <v>0</v>
      </c>
      <c r="K37" s="243">
        <f t="shared" si="0"/>
        <v>0</v>
      </c>
    </row>
    <row r="38" spans="2:11" x14ac:dyDescent="0.25">
      <c r="B38" s="238">
        <f>'Data entry'!B41</f>
        <v>0</v>
      </c>
      <c r="C38" s="239">
        <f>'Data entry'!C41</f>
        <v>0</v>
      </c>
      <c r="D38" s="240">
        <f>'Data entry'!D41</f>
        <v>0</v>
      </c>
      <c r="E38" s="241">
        <f>'Data entry'!E41</f>
        <v>0</v>
      </c>
      <c r="F38" s="242">
        <f>'Pay Calculation'!L24</f>
        <v>0</v>
      </c>
      <c r="G38" s="241">
        <f>'Data entry'!Q41</f>
        <v>0</v>
      </c>
      <c r="H38" s="242">
        <f>'Pay Calculation'!N24</f>
        <v>0</v>
      </c>
      <c r="I38" s="242">
        <f>'Pay Calculation'!O24</f>
        <v>0</v>
      </c>
      <c r="J38" s="242">
        <f>'Pay Calculation'!P24</f>
        <v>0</v>
      </c>
      <c r="K38" s="243">
        <f t="shared" si="0"/>
        <v>0</v>
      </c>
    </row>
    <row r="39" spans="2:11" x14ac:dyDescent="0.25">
      <c r="B39" s="238">
        <f>'Data entry'!B42</f>
        <v>0</v>
      </c>
      <c r="C39" s="239">
        <f>'Data entry'!C42</f>
        <v>0</v>
      </c>
      <c r="D39" s="240">
        <f>'Data entry'!D42</f>
        <v>0</v>
      </c>
      <c r="E39" s="241">
        <f>'Data entry'!E42</f>
        <v>0</v>
      </c>
      <c r="F39" s="242">
        <f>'Pay Calculation'!L25</f>
        <v>0</v>
      </c>
      <c r="G39" s="241">
        <f>'Data entry'!Q42</f>
        <v>0</v>
      </c>
      <c r="H39" s="242">
        <f>'Pay Calculation'!N25</f>
        <v>0</v>
      </c>
      <c r="I39" s="242">
        <f>'Pay Calculation'!O25</f>
        <v>0</v>
      </c>
      <c r="J39" s="242">
        <f>'Pay Calculation'!P25</f>
        <v>0</v>
      </c>
      <c r="K39" s="243">
        <f t="shared" si="0"/>
        <v>0</v>
      </c>
    </row>
    <row r="40" spans="2:11" x14ac:dyDescent="0.25">
      <c r="B40" s="238">
        <f>'Data entry'!B43</f>
        <v>0</v>
      </c>
      <c r="C40" s="239">
        <f>'Data entry'!C43</f>
        <v>0</v>
      </c>
      <c r="D40" s="240">
        <f>'Data entry'!D43</f>
        <v>0</v>
      </c>
      <c r="E40" s="241">
        <f>'Data entry'!E43</f>
        <v>0</v>
      </c>
      <c r="F40" s="242">
        <f>'Pay Calculation'!L26</f>
        <v>0</v>
      </c>
      <c r="G40" s="241">
        <f>'Data entry'!Q43</f>
        <v>0</v>
      </c>
      <c r="H40" s="242">
        <f>'Pay Calculation'!N26</f>
        <v>0</v>
      </c>
      <c r="I40" s="242">
        <f>'Pay Calculation'!O26</f>
        <v>0</v>
      </c>
      <c r="J40" s="242">
        <f>'Pay Calculation'!P26</f>
        <v>0</v>
      </c>
      <c r="K40" s="243">
        <f t="shared" si="0"/>
        <v>0</v>
      </c>
    </row>
    <row r="41" spans="2:11" x14ac:dyDescent="0.25">
      <c r="B41" s="238">
        <f>'Data entry'!B44</f>
        <v>0</v>
      </c>
      <c r="C41" s="239">
        <f>'Data entry'!C44</f>
        <v>0</v>
      </c>
      <c r="D41" s="240">
        <f>'Data entry'!D44</f>
        <v>0</v>
      </c>
      <c r="E41" s="241">
        <f>'Data entry'!E44</f>
        <v>0</v>
      </c>
      <c r="F41" s="242">
        <f>'Pay Calculation'!L27</f>
        <v>0</v>
      </c>
      <c r="G41" s="241">
        <f>'Data entry'!Q44</f>
        <v>0</v>
      </c>
      <c r="H41" s="242">
        <f>'Pay Calculation'!N27</f>
        <v>0</v>
      </c>
      <c r="I41" s="242">
        <f>'Pay Calculation'!O27</f>
        <v>0</v>
      </c>
      <c r="J41" s="242">
        <f>'Pay Calculation'!P27</f>
        <v>0</v>
      </c>
      <c r="K41" s="243">
        <f t="shared" si="0"/>
        <v>0</v>
      </c>
    </row>
    <row r="42" spans="2:11" x14ac:dyDescent="0.25">
      <c r="B42" s="238">
        <f>'Data entry'!B45</f>
        <v>0</v>
      </c>
      <c r="C42" s="239">
        <f>'Data entry'!C45</f>
        <v>0</v>
      </c>
      <c r="D42" s="240">
        <f>'Data entry'!D45</f>
        <v>0</v>
      </c>
      <c r="E42" s="241">
        <f>'Data entry'!E45</f>
        <v>0</v>
      </c>
      <c r="F42" s="242">
        <f>'Pay Calculation'!L28</f>
        <v>0</v>
      </c>
      <c r="G42" s="241">
        <f>'Data entry'!Q45</f>
        <v>0</v>
      </c>
      <c r="H42" s="242">
        <f>'Pay Calculation'!N28</f>
        <v>0</v>
      </c>
      <c r="I42" s="242">
        <f>'Pay Calculation'!O28</f>
        <v>0</v>
      </c>
      <c r="J42" s="242">
        <f>'Pay Calculation'!P28</f>
        <v>0</v>
      </c>
      <c r="K42" s="243">
        <f t="shared" si="0"/>
        <v>0</v>
      </c>
    </row>
    <row r="43" spans="2:11" x14ac:dyDescent="0.25">
      <c r="B43" s="238">
        <f>'Data entry'!B46</f>
        <v>0</v>
      </c>
      <c r="C43" s="239">
        <f>'Data entry'!C46</f>
        <v>0</v>
      </c>
      <c r="D43" s="240">
        <f>'Data entry'!D46</f>
        <v>0</v>
      </c>
      <c r="E43" s="241">
        <f>'Data entry'!E46</f>
        <v>0</v>
      </c>
      <c r="F43" s="242">
        <f>'Pay Calculation'!L29</f>
        <v>0</v>
      </c>
      <c r="G43" s="241">
        <f>'Data entry'!Q46</f>
        <v>0</v>
      </c>
      <c r="H43" s="242">
        <f>'Pay Calculation'!N29</f>
        <v>0</v>
      </c>
      <c r="I43" s="242">
        <f>'Pay Calculation'!O29</f>
        <v>0</v>
      </c>
      <c r="J43" s="242">
        <f>'Pay Calculation'!P29</f>
        <v>0</v>
      </c>
      <c r="K43" s="243">
        <f t="shared" si="0"/>
        <v>0</v>
      </c>
    </row>
    <row r="44" spans="2:11" x14ac:dyDescent="0.25">
      <c r="B44" s="238">
        <f>'Data entry'!B47</f>
        <v>0</v>
      </c>
      <c r="C44" s="239">
        <f>'Data entry'!C47</f>
        <v>0</v>
      </c>
      <c r="D44" s="240">
        <f>'Data entry'!D47</f>
        <v>0</v>
      </c>
      <c r="E44" s="241">
        <f>'Data entry'!E47</f>
        <v>0</v>
      </c>
      <c r="F44" s="242">
        <f>'Pay Calculation'!L30</f>
        <v>0</v>
      </c>
      <c r="G44" s="241">
        <f>'Data entry'!Q47</f>
        <v>0</v>
      </c>
      <c r="H44" s="242">
        <f>'Pay Calculation'!N30</f>
        <v>0</v>
      </c>
      <c r="I44" s="242">
        <f>'Pay Calculation'!O30</f>
        <v>0</v>
      </c>
      <c r="J44" s="242">
        <f>'Pay Calculation'!P30</f>
        <v>0</v>
      </c>
      <c r="K44" s="243">
        <f t="shared" si="0"/>
        <v>0</v>
      </c>
    </row>
    <row r="45" spans="2:11" x14ac:dyDescent="0.25">
      <c r="B45" s="238">
        <f>'Data entry'!B48</f>
        <v>0</v>
      </c>
      <c r="C45" s="239">
        <f>'Data entry'!C48</f>
        <v>0</v>
      </c>
      <c r="D45" s="240">
        <f>'Data entry'!D48</f>
        <v>0</v>
      </c>
      <c r="E45" s="241">
        <f>'Data entry'!E48</f>
        <v>0</v>
      </c>
      <c r="F45" s="242">
        <f>'Pay Calculation'!L31</f>
        <v>0</v>
      </c>
      <c r="G45" s="241">
        <f>'Data entry'!Q48</f>
        <v>0</v>
      </c>
      <c r="H45" s="242">
        <f>'Pay Calculation'!N31</f>
        <v>0</v>
      </c>
      <c r="I45" s="242">
        <f>'Pay Calculation'!O31</f>
        <v>0</v>
      </c>
      <c r="J45" s="242">
        <f>'Pay Calculation'!P31</f>
        <v>0</v>
      </c>
      <c r="K45" s="243">
        <f t="shared" si="0"/>
        <v>0</v>
      </c>
    </row>
    <row r="46" spans="2:11" x14ac:dyDescent="0.25">
      <c r="B46" s="238">
        <f>'Data entry'!B49</f>
        <v>0</v>
      </c>
      <c r="C46" s="239">
        <f>'Data entry'!C49</f>
        <v>0</v>
      </c>
      <c r="D46" s="240">
        <f>'Data entry'!D49</f>
        <v>0</v>
      </c>
      <c r="E46" s="241">
        <f>'Data entry'!E49</f>
        <v>0</v>
      </c>
      <c r="F46" s="242">
        <f>'Pay Calculation'!L32</f>
        <v>0</v>
      </c>
      <c r="G46" s="241">
        <f>'Data entry'!Q49</f>
        <v>0</v>
      </c>
      <c r="H46" s="242">
        <f>'Pay Calculation'!N32</f>
        <v>0</v>
      </c>
      <c r="I46" s="242">
        <f>'Pay Calculation'!O32</f>
        <v>0</v>
      </c>
      <c r="J46" s="242">
        <f>'Pay Calculation'!P32</f>
        <v>0</v>
      </c>
      <c r="K46" s="243">
        <f t="shared" si="0"/>
        <v>0</v>
      </c>
    </row>
    <row r="47" spans="2:11" x14ac:dyDescent="0.25">
      <c r="B47" s="238">
        <f>'Data entry'!B50</f>
        <v>0</v>
      </c>
      <c r="C47" s="239">
        <f>'Data entry'!C50</f>
        <v>0</v>
      </c>
      <c r="D47" s="240">
        <f>'Data entry'!D50</f>
        <v>0</v>
      </c>
      <c r="E47" s="241">
        <f>'Data entry'!E50</f>
        <v>0</v>
      </c>
      <c r="F47" s="242">
        <f>'Pay Calculation'!L33</f>
        <v>0</v>
      </c>
      <c r="G47" s="241">
        <f>'Data entry'!Q50</f>
        <v>0</v>
      </c>
      <c r="H47" s="242">
        <f>'Pay Calculation'!N33</f>
        <v>0</v>
      </c>
      <c r="I47" s="242">
        <f>'Pay Calculation'!O33</f>
        <v>0</v>
      </c>
      <c r="J47" s="242">
        <f>'Pay Calculation'!P33</f>
        <v>0</v>
      </c>
      <c r="K47" s="243">
        <f t="shared" si="0"/>
        <v>0</v>
      </c>
    </row>
    <row r="48" spans="2:11" x14ac:dyDescent="0.25">
      <c r="B48" s="238">
        <f>'Data entry'!B51</f>
        <v>0</v>
      </c>
      <c r="C48" s="239">
        <f>'Data entry'!C51</f>
        <v>0</v>
      </c>
      <c r="D48" s="240">
        <f>'Data entry'!D51</f>
        <v>0</v>
      </c>
      <c r="E48" s="241">
        <f>'Data entry'!E51</f>
        <v>0</v>
      </c>
      <c r="F48" s="242">
        <f>'Pay Calculation'!L34</f>
        <v>0</v>
      </c>
      <c r="G48" s="241">
        <f>'Data entry'!Q51</f>
        <v>0</v>
      </c>
      <c r="H48" s="242">
        <f>'Pay Calculation'!N34</f>
        <v>0</v>
      </c>
      <c r="I48" s="242">
        <f>'Pay Calculation'!O34</f>
        <v>0</v>
      </c>
      <c r="J48" s="242">
        <f>'Pay Calculation'!P34</f>
        <v>0</v>
      </c>
      <c r="K48" s="243">
        <f t="shared" si="0"/>
        <v>0</v>
      </c>
    </row>
    <row r="49" spans="2:11" x14ac:dyDescent="0.25">
      <c r="B49" s="238">
        <f>'Data entry'!B52</f>
        <v>0</v>
      </c>
      <c r="C49" s="239">
        <f>'Data entry'!C52</f>
        <v>0</v>
      </c>
      <c r="D49" s="240">
        <f>'Data entry'!D52</f>
        <v>0</v>
      </c>
      <c r="E49" s="241">
        <f>'Data entry'!E52</f>
        <v>0</v>
      </c>
      <c r="F49" s="242">
        <f>'Pay Calculation'!L35</f>
        <v>0</v>
      </c>
      <c r="G49" s="241">
        <f>'Data entry'!Q52</f>
        <v>0</v>
      </c>
      <c r="H49" s="242">
        <f>'Pay Calculation'!N35</f>
        <v>0</v>
      </c>
      <c r="I49" s="242">
        <f>'Pay Calculation'!O35</f>
        <v>0</v>
      </c>
      <c r="J49" s="242">
        <f>'Pay Calculation'!P35</f>
        <v>0</v>
      </c>
      <c r="K49" s="243">
        <f t="shared" si="0"/>
        <v>0</v>
      </c>
    </row>
    <row r="50" spans="2:11" x14ac:dyDescent="0.25">
      <c r="B50" s="238">
        <f>'Data entry'!B53</f>
        <v>0</v>
      </c>
      <c r="C50" s="239">
        <f>'Data entry'!C53</f>
        <v>0</v>
      </c>
      <c r="D50" s="240">
        <f>'Data entry'!D53</f>
        <v>0</v>
      </c>
      <c r="E50" s="241">
        <f>'Data entry'!E53</f>
        <v>0</v>
      </c>
      <c r="F50" s="242">
        <f>'Pay Calculation'!L36</f>
        <v>0</v>
      </c>
      <c r="G50" s="241">
        <f>'Data entry'!Q53</f>
        <v>0</v>
      </c>
      <c r="H50" s="242">
        <f>'Pay Calculation'!N36</f>
        <v>0</v>
      </c>
      <c r="I50" s="242">
        <f>'Pay Calculation'!O36</f>
        <v>0</v>
      </c>
      <c r="J50" s="242">
        <f>'Pay Calculation'!P36</f>
        <v>0</v>
      </c>
      <c r="K50" s="243">
        <f t="shared" si="0"/>
        <v>0</v>
      </c>
    </row>
    <row r="51" spans="2:11" x14ac:dyDescent="0.25">
      <c r="B51" s="238">
        <f>'Data entry'!B54</f>
        <v>0</v>
      </c>
      <c r="C51" s="239">
        <f>'Data entry'!C54</f>
        <v>0</v>
      </c>
      <c r="D51" s="240">
        <f>'Data entry'!D54</f>
        <v>0</v>
      </c>
      <c r="E51" s="241">
        <f>'Data entry'!E54</f>
        <v>0</v>
      </c>
      <c r="F51" s="242">
        <f>'Pay Calculation'!L37</f>
        <v>0</v>
      </c>
      <c r="G51" s="241">
        <f>'Data entry'!Q54</f>
        <v>0</v>
      </c>
      <c r="H51" s="242">
        <f>'Pay Calculation'!N37</f>
        <v>0</v>
      </c>
      <c r="I51" s="242">
        <f>'Pay Calculation'!O37</f>
        <v>0</v>
      </c>
      <c r="J51" s="242">
        <f>'Pay Calculation'!P37</f>
        <v>0</v>
      </c>
      <c r="K51" s="243">
        <f t="shared" si="0"/>
        <v>0</v>
      </c>
    </row>
    <row r="52" spans="2:11" x14ac:dyDescent="0.25">
      <c r="B52" s="238">
        <f>'Data entry'!B55</f>
        <v>0</v>
      </c>
      <c r="C52" s="239">
        <f>'Data entry'!C55</f>
        <v>0</v>
      </c>
      <c r="D52" s="240">
        <f>'Data entry'!D55</f>
        <v>0</v>
      </c>
      <c r="E52" s="241">
        <f>'Data entry'!E55</f>
        <v>0</v>
      </c>
      <c r="F52" s="242">
        <f>'Pay Calculation'!L38</f>
        <v>0</v>
      </c>
      <c r="G52" s="241">
        <f>'Data entry'!Q55</f>
        <v>0</v>
      </c>
      <c r="H52" s="242">
        <f>'Pay Calculation'!N38</f>
        <v>0</v>
      </c>
      <c r="I52" s="242">
        <f>'Pay Calculation'!O38</f>
        <v>0</v>
      </c>
      <c r="J52" s="242">
        <f>'Pay Calculation'!P38</f>
        <v>0</v>
      </c>
      <c r="K52" s="243">
        <f t="shared" si="0"/>
        <v>0</v>
      </c>
    </row>
    <row r="53" spans="2:11" x14ac:dyDescent="0.25">
      <c r="B53" s="238">
        <f>'Data entry'!B56</f>
        <v>0</v>
      </c>
      <c r="C53" s="239">
        <f>'Data entry'!C56</f>
        <v>0</v>
      </c>
      <c r="D53" s="240">
        <f>'Data entry'!D56</f>
        <v>0</v>
      </c>
      <c r="E53" s="241">
        <f>'Data entry'!E56</f>
        <v>0</v>
      </c>
      <c r="F53" s="242">
        <f>'Pay Calculation'!L39</f>
        <v>0</v>
      </c>
      <c r="G53" s="241">
        <f>'Data entry'!Q56</f>
        <v>0</v>
      </c>
      <c r="H53" s="242">
        <f>'Pay Calculation'!N39</f>
        <v>0</v>
      </c>
      <c r="I53" s="242">
        <f>'Pay Calculation'!O39</f>
        <v>0</v>
      </c>
      <c r="J53" s="242">
        <f>'Pay Calculation'!P39</f>
        <v>0</v>
      </c>
      <c r="K53" s="243">
        <f t="shared" si="0"/>
        <v>0</v>
      </c>
    </row>
    <row r="54" spans="2:11" x14ac:dyDescent="0.25">
      <c r="B54" s="238">
        <f>'Data entry'!B57</f>
        <v>0</v>
      </c>
      <c r="C54" s="239">
        <f>'Data entry'!C57</f>
        <v>0</v>
      </c>
      <c r="D54" s="240">
        <f>'Data entry'!D57</f>
        <v>0</v>
      </c>
      <c r="E54" s="241">
        <f>'Data entry'!E57</f>
        <v>0</v>
      </c>
      <c r="F54" s="242">
        <f>'Pay Calculation'!L40</f>
        <v>0</v>
      </c>
      <c r="G54" s="241">
        <f>'Data entry'!Q57</f>
        <v>0</v>
      </c>
      <c r="H54" s="242">
        <f>'Pay Calculation'!N40</f>
        <v>0</v>
      </c>
      <c r="I54" s="242">
        <f>'Pay Calculation'!O40</f>
        <v>0</v>
      </c>
      <c r="J54" s="242">
        <f>'Pay Calculation'!P40</f>
        <v>0</v>
      </c>
      <c r="K54" s="243">
        <f t="shared" si="0"/>
        <v>0</v>
      </c>
    </row>
    <row r="55" spans="2:11" x14ac:dyDescent="0.25">
      <c r="B55" s="238">
        <f>'Data entry'!B58</f>
        <v>0</v>
      </c>
      <c r="C55" s="239">
        <f>'Data entry'!C58</f>
        <v>0</v>
      </c>
      <c r="D55" s="240">
        <f>'Data entry'!D58</f>
        <v>0</v>
      </c>
      <c r="E55" s="241">
        <f>'Data entry'!E58</f>
        <v>0</v>
      </c>
      <c r="F55" s="242">
        <f>'Pay Calculation'!L41</f>
        <v>0</v>
      </c>
      <c r="G55" s="241">
        <f>'Data entry'!Q58</f>
        <v>0</v>
      </c>
      <c r="H55" s="242">
        <f>'Pay Calculation'!N41</f>
        <v>0</v>
      </c>
      <c r="I55" s="242">
        <f>'Pay Calculation'!O41</f>
        <v>0</v>
      </c>
      <c r="J55" s="242">
        <f>'Pay Calculation'!P41</f>
        <v>0</v>
      </c>
      <c r="K55" s="243">
        <f t="shared" si="0"/>
        <v>0</v>
      </c>
    </row>
    <row r="56" spans="2:11" x14ac:dyDescent="0.25">
      <c r="B56" s="238">
        <f>'Data entry'!B59</f>
        <v>0</v>
      </c>
      <c r="C56" s="239">
        <f>'Data entry'!C59</f>
        <v>0</v>
      </c>
      <c r="D56" s="240">
        <f>'Data entry'!D59</f>
        <v>0</v>
      </c>
      <c r="E56" s="241">
        <f>'Data entry'!E59</f>
        <v>0</v>
      </c>
      <c r="F56" s="242">
        <f>'Pay Calculation'!L42</f>
        <v>0</v>
      </c>
      <c r="G56" s="241">
        <f>'Data entry'!Q59</f>
        <v>0</v>
      </c>
      <c r="H56" s="242">
        <f>'Pay Calculation'!N42</f>
        <v>0</v>
      </c>
      <c r="I56" s="242">
        <f>'Pay Calculation'!O42</f>
        <v>0</v>
      </c>
      <c r="J56" s="242">
        <f>'Pay Calculation'!P42</f>
        <v>0</v>
      </c>
      <c r="K56" s="243">
        <f t="shared" si="0"/>
        <v>0</v>
      </c>
    </row>
    <row r="57" spans="2:11" x14ac:dyDescent="0.25">
      <c r="B57" s="238">
        <f>'Data entry'!B60</f>
        <v>0</v>
      </c>
      <c r="C57" s="239">
        <f>'Data entry'!C60</f>
        <v>0</v>
      </c>
      <c r="D57" s="240">
        <f>'Data entry'!D60</f>
        <v>0</v>
      </c>
      <c r="E57" s="241">
        <f>'Data entry'!E60</f>
        <v>0</v>
      </c>
      <c r="F57" s="242">
        <f>'Pay Calculation'!L43</f>
        <v>0</v>
      </c>
      <c r="G57" s="241">
        <f>'Data entry'!Q60</f>
        <v>0</v>
      </c>
      <c r="H57" s="242">
        <f>'Pay Calculation'!N43</f>
        <v>0</v>
      </c>
      <c r="I57" s="242">
        <f>'Pay Calculation'!O43</f>
        <v>0</v>
      </c>
      <c r="J57" s="242">
        <f>'Pay Calculation'!P43</f>
        <v>0</v>
      </c>
      <c r="K57" s="243">
        <f t="shared" si="0"/>
        <v>0</v>
      </c>
    </row>
    <row r="58" spans="2:11" x14ac:dyDescent="0.25">
      <c r="B58" s="238">
        <f>'Data entry'!B61</f>
        <v>0</v>
      </c>
      <c r="C58" s="239">
        <f>'Data entry'!C61</f>
        <v>0</v>
      </c>
      <c r="D58" s="240">
        <f>'Data entry'!D61</f>
        <v>0</v>
      </c>
      <c r="E58" s="241">
        <f>'Data entry'!E61</f>
        <v>0</v>
      </c>
      <c r="F58" s="242">
        <f>'Pay Calculation'!L44</f>
        <v>0</v>
      </c>
      <c r="G58" s="241">
        <f>'Data entry'!Q61</f>
        <v>0</v>
      </c>
      <c r="H58" s="242">
        <f>'Pay Calculation'!N44</f>
        <v>0</v>
      </c>
      <c r="I58" s="242">
        <f>'Pay Calculation'!O44</f>
        <v>0</v>
      </c>
      <c r="J58" s="242">
        <f>'Pay Calculation'!P44</f>
        <v>0</v>
      </c>
      <c r="K58" s="243">
        <f t="shared" si="0"/>
        <v>0</v>
      </c>
    </row>
    <row r="59" spans="2:11" x14ac:dyDescent="0.25">
      <c r="B59" s="238">
        <f>'Data entry'!B62</f>
        <v>0</v>
      </c>
      <c r="C59" s="239">
        <f>'Data entry'!C62</f>
        <v>0</v>
      </c>
      <c r="D59" s="240">
        <f>'Data entry'!D62</f>
        <v>0</v>
      </c>
      <c r="E59" s="241">
        <f>'Data entry'!E62</f>
        <v>0</v>
      </c>
      <c r="F59" s="242">
        <f>'Pay Calculation'!L45</f>
        <v>0</v>
      </c>
      <c r="G59" s="241">
        <f>'Data entry'!Q62</f>
        <v>0</v>
      </c>
      <c r="H59" s="242">
        <f>'Pay Calculation'!N45</f>
        <v>0</v>
      </c>
      <c r="I59" s="242">
        <f>'Pay Calculation'!O45</f>
        <v>0</v>
      </c>
      <c r="J59" s="242">
        <f>'Pay Calculation'!P45</f>
        <v>0</v>
      </c>
      <c r="K59" s="243">
        <f t="shared" si="0"/>
        <v>0</v>
      </c>
    </row>
    <row r="60" spans="2:11" x14ac:dyDescent="0.25">
      <c r="B60" s="238">
        <f>'Data entry'!B63</f>
        <v>0</v>
      </c>
      <c r="C60" s="239">
        <f>'Data entry'!C63</f>
        <v>0</v>
      </c>
      <c r="D60" s="240">
        <f>'Data entry'!D63</f>
        <v>0</v>
      </c>
      <c r="E60" s="241">
        <f>'Data entry'!E63</f>
        <v>0</v>
      </c>
      <c r="F60" s="242">
        <f>'Pay Calculation'!L46</f>
        <v>0</v>
      </c>
      <c r="G60" s="241">
        <f>'Data entry'!Q63</f>
        <v>0</v>
      </c>
      <c r="H60" s="242">
        <f>'Pay Calculation'!N46</f>
        <v>0</v>
      </c>
      <c r="I60" s="242">
        <f>'Pay Calculation'!O46</f>
        <v>0</v>
      </c>
      <c r="J60" s="242">
        <f>'Pay Calculation'!P46</f>
        <v>0</v>
      </c>
      <c r="K60" s="243">
        <f t="shared" si="0"/>
        <v>0</v>
      </c>
    </row>
    <row r="61" spans="2:11" x14ac:dyDescent="0.25">
      <c r="B61" s="238">
        <f>'Data entry'!B64</f>
        <v>0</v>
      </c>
      <c r="C61" s="239">
        <f>'Data entry'!C64</f>
        <v>0</v>
      </c>
      <c r="D61" s="240">
        <f>'Data entry'!D64</f>
        <v>0</v>
      </c>
      <c r="E61" s="241">
        <f>'Data entry'!E64</f>
        <v>0</v>
      </c>
      <c r="F61" s="242">
        <f>'Pay Calculation'!L47</f>
        <v>0</v>
      </c>
      <c r="G61" s="241">
        <f>'Data entry'!Q64</f>
        <v>0</v>
      </c>
      <c r="H61" s="242">
        <f>'Pay Calculation'!N47</f>
        <v>0</v>
      </c>
      <c r="I61" s="242">
        <f>'Pay Calculation'!O47</f>
        <v>0</v>
      </c>
      <c r="J61" s="242">
        <f>'Pay Calculation'!P47</f>
        <v>0</v>
      </c>
      <c r="K61" s="243">
        <f t="shared" si="0"/>
        <v>0</v>
      </c>
    </row>
    <row r="62" spans="2:11" x14ac:dyDescent="0.25">
      <c r="B62" s="238">
        <f>'Data entry'!B65</f>
        <v>0</v>
      </c>
      <c r="C62" s="239">
        <f>'Data entry'!C65</f>
        <v>0</v>
      </c>
      <c r="D62" s="240">
        <f>'Data entry'!D65</f>
        <v>0</v>
      </c>
      <c r="E62" s="241">
        <f>'Data entry'!E65</f>
        <v>0</v>
      </c>
      <c r="F62" s="242">
        <f>'Pay Calculation'!L48</f>
        <v>0</v>
      </c>
      <c r="G62" s="241">
        <f>'Data entry'!Q65</f>
        <v>0</v>
      </c>
      <c r="H62" s="242">
        <f>'Pay Calculation'!N48</f>
        <v>0</v>
      </c>
      <c r="I62" s="242">
        <f>'Pay Calculation'!O48</f>
        <v>0</v>
      </c>
      <c r="J62" s="242">
        <f>'Pay Calculation'!P48</f>
        <v>0</v>
      </c>
      <c r="K62" s="243">
        <f t="shared" si="0"/>
        <v>0</v>
      </c>
    </row>
    <row r="63" spans="2:11" x14ac:dyDescent="0.25">
      <c r="B63" s="238">
        <f>'Data entry'!B66</f>
        <v>0</v>
      </c>
      <c r="C63" s="239">
        <f>'Data entry'!C66</f>
        <v>0</v>
      </c>
      <c r="D63" s="240">
        <f>'Data entry'!D66</f>
        <v>0</v>
      </c>
      <c r="E63" s="241">
        <f>'Data entry'!E66</f>
        <v>0</v>
      </c>
      <c r="F63" s="242">
        <f>'Pay Calculation'!L49</f>
        <v>0</v>
      </c>
      <c r="G63" s="241">
        <f>'Data entry'!Q66</f>
        <v>0</v>
      </c>
      <c r="H63" s="242">
        <f>'Pay Calculation'!N49</f>
        <v>0</v>
      </c>
      <c r="I63" s="242">
        <f>'Pay Calculation'!O49</f>
        <v>0</v>
      </c>
      <c r="J63" s="242">
        <f>'Pay Calculation'!P49</f>
        <v>0</v>
      </c>
      <c r="K63" s="243">
        <f t="shared" si="0"/>
        <v>0</v>
      </c>
    </row>
    <row r="64" spans="2:11" x14ac:dyDescent="0.25">
      <c r="B64" s="238">
        <f>'Data entry'!B67</f>
        <v>0</v>
      </c>
      <c r="C64" s="239">
        <f>'Data entry'!C67</f>
        <v>0</v>
      </c>
      <c r="D64" s="240">
        <f>'Data entry'!D67</f>
        <v>0</v>
      </c>
      <c r="E64" s="241">
        <f>'Data entry'!E67</f>
        <v>0</v>
      </c>
      <c r="F64" s="242">
        <f>'Pay Calculation'!L50</f>
        <v>0</v>
      </c>
      <c r="G64" s="241">
        <f>'Data entry'!Q67</f>
        <v>0</v>
      </c>
      <c r="H64" s="242">
        <f>'Pay Calculation'!N50</f>
        <v>0</v>
      </c>
      <c r="I64" s="242">
        <f>'Pay Calculation'!O50</f>
        <v>0</v>
      </c>
      <c r="J64" s="242">
        <f>'Pay Calculation'!P50</f>
        <v>0</v>
      </c>
      <c r="K64" s="243">
        <f t="shared" si="0"/>
        <v>0</v>
      </c>
    </row>
    <row r="65" spans="2:11" x14ac:dyDescent="0.25">
      <c r="B65" s="238">
        <f>'Data entry'!B68</f>
        <v>0</v>
      </c>
      <c r="C65" s="239">
        <f>'Data entry'!C68</f>
        <v>0</v>
      </c>
      <c r="D65" s="240">
        <f>'Data entry'!D68</f>
        <v>0</v>
      </c>
      <c r="E65" s="241">
        <f>'Data entry'!E68</f>
        <v>0</v>
      </c>
      <c r="F65" s="242">
        <f>'Pay Calculation'!L51</f>
        <v>0</v>
      </c>
      <c r="G65" s="241">
        <f>'Data entry'!Q68</f>
        <v>0</v>
      </c>
      <c r="H65" s="242">
        <f>'Pay Calculation'!N51</f>
        <v>0</v>
      </c>
      <c r="I65" s="242">
        <f>'Pay Calculation'!O51</f>
        <v>0</v>
      </c>
      <c r="J65" s="242">
        <f>'Pay Calculation'!P51</f>
        <v>0</v>
      </c>
      <c r="K65" s="243">
        <f t="shared" si="0"/>
        <v>0</v>
      </c>
    </row>
    <row r="66" spans="2:11" ht="14.25" thickBot="1" x14ac:dyDescent="0.3">
      <c r="B66" s="244">
        <f>'Data entry'!B69</f>
        <v>0</v>
      </c>
      <c r="C66" s="245">
        <f>'Data entry'!C69</f>
        <v>0</v>
      </c>
      <c r="D66" s="246">
        <f>'Data entry'!D69</f>
        <v>0</v>
      </c>
      <c r="E66" s="247">
        <f>'Data entry'!E69</f>
        <v>0</v>
      </c>
      <c r="F66" s="248">
        <f>'Pay Calculation'!L52</f>
        <v>0</v>
      </c>
      <c r="G66" s="247">
        <f>'Data entry'!Q69</f>
        <v>0</v>
      </c>
      <c r="H66" s="248">
        <f>'Pay Calculation'!N52</f>
        <v>0</v>
      </c>
      <c r="I66" s="248">
        <f>'Pay Calculation'!O52</f>
        <v>0</v>
      </c>
      <c r="J66" s="248">
        <f>'Pay Calculation'!P52</f>
        <v>0</v>
      </c>
      <c r="K66" s="249">
        <f t="shared" si="0"/>
        <v>0</v>
      </c>
    </row>
    <row r="67" spans="2:11" ht="25.5" customHeight="1" thickBot="1" x14ac:dyDescent="0.3">
      <c r="B67" s="148"/>
      <c r="C67" s="148"/>
      <c r="D67" s="148"/>
      <c r="E67" s="148"/>
      <c r="F67" s="148"/>
      <c r="G67" s="148"/>
      <c r="H67" s="250">
        <f>SUM(H17:H66)</f>
        <v>0</v>
      </c>
      <c r="I67" s="251">
        <f t="shared" ref="I67:K67" si="1">SUM(I17:I66)</f>
        <v>0</v>
      </c>
      <c r="J67" s="251">
        <f t="shared" si="1"/>
        <v>0</v>
      </c>
      <c r="K67" s="252">
        <f t="shared" si="1"/>
        <v>0</v>
      </c>
    </row>
    <row r="68" spans="2:11" x14ac:dyDescent="0.25">
      <c r="B68" s="148"/>
      <c r="C68" s="148"/>
      <c r="D68" s="148"/>
      <c r="E68" s="148"/>
      <c r="F68" s="148"/>
      <c r="G68" s="148"/>
      <c r="H68" s="148"/>
      <c r="I68" s="148"/>
      <c r="J68" s="148"/>
      <c r="K68" s="148"/>
    </row>
  </sheetData>
  <mergeCells count="20">
    <mergeCell ref="J8:K8"/>
    <mergeCell ref="J9:K9"/>
    <mergeCell ref="J14:K14"/>
    <mergeCell ref="G8:H9"/>
    <mergeCell ref="G10:I11"/>
    <mergeCell ref="J10:K11"/>
    <mergeCell ref="G13:I13"/>
    <mergeCell ref="J12:K12"/>
    <mergeCell ref="J13:K13"/>
    <mergeCell ref="G14:I14"/>
    <mergeCell ref="G12:I12"/>
    <mergeCell ref="C12:E12"/>
    <mergeCell ref="C13:E13"/>
    <mergeCell ref="B2:C2"/>
    <mergeCell ref="B4:C6"/>
    <mergeCell ref="C14:E14"/>
    <mergeCell ref="C8:E8"/>
    <mergeCell ref="C9:E9"/>
    <mergeCell ref="C10:E10"/>
    <mergeCell ref="C11:E11"/>
  </mergeCells>
  <hyperlinks>
    <hyperlink ref="H6" r:id="rId1"/>
    <hyperlink ref="I2" r:id="rId2"/>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2"/>
  <sheetViews>
    <sheetView showGridLines="0" workbookViewId="0">
      <selection activeCell="P8" sqref="P8"/>
    </sheetView>
  </sheetViews>
  <sheetFormatPr defaultRowHeight="12.75" x14ac:dyDescent="0.2"/>
  <cols>
    <col min="1" max="1" width="5" style="1" customWidth="1"/>
    <col min="2" max="3" width="20.7109375" style="1" customWidth="1"/>
    <col min="4" max="4" width="12.7109375" style="4" customWidth="1"/>
    <col min="5" max="5" width="13" style="4" customWidth="1"/>
    <col min="6" max="11" width="12.7109375" style="1" customWidth="1"/>
    <col min="12" max="13" width="12.7109375" style="4" customWidth="1"/>
    <col min="14" max="17" width="12.7109375" style="1" customWidth="1"/>
    <col min="18" max="16384" width="9.140625" style="1"/>
  </cols>
  <sheetData>
    <row r="1" spans="2:18" ht="13.5" thickBot="1" x14ac:dyDescent="0.25"/>
    <row r="2" spans="2:18" s="5" customFormat="1" ht="39" thickBot="1" x14ac:dyDescent="0.25">
      <c r="B2" s="54" t="s">
        <v>2</v>
      </c>
      <c r="C2" s="55" t="s">
        <v>3</v>
      </c>
      <c r="D2" s="7" t="s">
        <v>7</v>
      </c>
      <c r="E2" s="65" t="s">
        <v>0</v>
      </c>
      <c r="F2" s="66" t="s">
        <v>43</v>
      </c>
      <c r="G2" s="6" t="s">
        <v>42</v>
      </c>
      <c r="H2" s="67" t="s">
        <v>97</v>
      </c>
      <c r="I2" s="7" t="s">
        <v>41</v>
      </c>
      <c r="J2" s="7" t="s">
        <v>119</v>
      </c>
      <c r="K2" s="8" t="s">
        <v>1</v>
      </c>
      <c r="L2" s="6" t="s">
        <v>58</v>
      </c>
      <c r="M2" s="7" t="s">
        <v>25</v>
      </c>
      <c r="N2" s="7" t="s">
        <v>30</v>
      </c>
      <c r="O2" s="7" t="s">
        <v>27</v>
      </c>
      <c r="P2" s="7" t="s">
        <v>53</v>
      </c>
      <c r="Q2" s="8" t="s">
        <v>34</v>
      </c>
    </row>
    <row r="3" spans="2:18" x14ac:dyDescent="0.2">
      <c r="B3" s="56">
        <f>'Data entry'!B20</f>
        <v>0</v>
      </c>
      <c r="C3" s="57">
        <f>'Data entry'!C20</f>
        <v>0</v>
      </c>
      <c r="D3" s="58">
        <f>'Data entry'!E20</f>
        <v>0</v>
      </c>
      <c r="E3" s="59" t="str">
        <f>'Data entry'!F20</f>
        <v>No</v>
      </c>
      <c r="F3" s="60">
        <f>'Data entry'!N20/IF(Period_type="Month",12,52)</f>
        <v>0</v>
      </c>
      <c r="G3" s="61">
        <f>'Data entry'!O20</f>
        <v>0</v>
      </c>
      <c r="H3" s="68">
        <f>IF(ISBLANK('Data entry'!M20),366,MAX(0,MIN('Data entry'!M20-MAX('Data entry'!I20,43561),366)))</f>
        <v>366</v>
      </c>
      <c r="I3" s="62">
        <f>'Data entry'!P20/H3</f>
        <v>0</v>
      </c>
      <c r="J3" s="62">
        <f t="shared" ref="J3:J7" si="0">I3*Days_in_period</f>
        <v>0</v>
      </c>
      <c r="K3" s="63">
        <f>MAX(G3,J3)</f>
        <v>0</v>
      </c>
      <c r="L3" s="61">
        <f>IF(E3="Yes",K3,F3)</f>
        <v>0</v>
      </c>
      <c r="M3" s="64">
        <f>'Data entry'!Q20</f>
        <v>0</v>
      </c>
      <c r="N3" s="62">
        <f t="shared" ref="N3:N34" si="1">MIN(L3*Furlough_rate,Furlough_cap)*M3/Days_in_period</f>
        <v>0</v>
      </c>
      <c r="O3" s="62">
        <f>IF(AND('Data entry'!G20="Yes",N3&gt;0),MAX(0,('Data entry'!T20-NI_threshold)*NI_rate)*N3/'Data entry'!T20,0)</f>
        <v>0</v>
      </c>
      <c r="P3" s="62">
        <f>IF('Data entry'!H20="Yes",MAX(0,(N3-Pension_threshold*M3/Days_in_period))*Pension_rate,0)</f>
        <v>0</v>
      </c>
      <c r="Q3" s="63">
        <f>SUM(N3:P3)</f>
        <v>0</v>
      </c>
      <c r="R3" s="2" t="s">
        <v>12</v>
      </c>
    </row>
    <row r="4" spans="2:18" x14ac:dyDescent="0.2">
      <c r="B4" s="43">
        <f>'Data entry'!B21</f>
        <v>0</v>
      </c>
      <c r="C4" s="31">
        <f>'Data entry'!C21</f>
        <v>0</v>
      </c>
      <c r="D4" s="32">
        <f>'Data entry'!E21</f>
        <v>0</v>
      </c>
      <c r="E4" s="40" t="str">
        <f>'Data entry'!F21</f>
        <v>No</v>
      </c>
      <c r="F4" s="41">
        <f>'Data entry'!N21/IF(Period_type="Month",12,52)</f>
        <v>0</v>
      </c>
      <c r="G4" s="35">
        <f>'Data entry'!O21</f>
        <v>0</v>
      </c>
      <c r="H4" s="69">
        <f>IF(ISBLANK('Data entry'!M21),366,MAX(0,MIN('Data entry'!M21-MAX('Data entry'!I21,43561),366)))</f>
        <v>366</v>
      </c>
      <c r="I4" s="33">
        <f>'Data entry'!P21/H4</f>
        <v>0</v>
      </c>
      <c r="J4" s="33">
        <f t="shared" si="0"/>
        <v>0</v>
      </c>
      <c r="K4" s="36">
        <f>MAX(G4,J4)</f>
        <v>0</v>
      </c>
      <c r="L4" s="35">
        <f t="shared" ref="L4:L34" si="2">IF(E4="Yes",K4,F4)</f>
        <v>0</v>
      </c>
      <c r="M4" s="34">
        <f>'Data entry'!Q21</f>
        <v>0</v>
      </c>
      <c r="N4" s="33">
        <f t="shared" si="1"/>
        <v>0</v>
      </c>
      <c r="O4" s="33">
        <f>IF(AND('Data entry'!G21="Yes",N4&gt;0),MAX(0,('Data entry'!T21-NI_threshold)*NI_rate)*N4/'Data entry'!T21,0)</f>
        <v>0</v>
      </c>
      <c r="P4" s="33">
        <f>IF('Data entry'!H21="Yes",MAX(0,(N4-Pension_threshold*M4/Days_in_period))*Pension_rate,0)</f>
        <v>0</v>
      </c>
      <c r="Q4" s="36">
        <f t="shared" ref="Q4:Q5" si="3">SUM(N4:P4)</f>
        <v>0</v>
      </c>
      <c r="R4" s="2"/>
    </row>
    <row r="5" spans="2:18" x14ac:dyDescent="0.2">
      <c r="B5" s="43">
        <f>'Data entry'!B22</f>
        <v>0</v>
      </c>
      <c r="C5" s="31">
        <f>'Data entry'!C22</f>
        <v>0</v>
      </c>
      <c r="D5" s="32">
        <f>'Data entry'!E22</f>
        <v>0</v>
      </c>
      <c r="E5" s="40" t="str">
        <f>'Data entry'!F22</f>
        <v>No</v>
      </c>
      <c r="F5" s="41">
        <f>'Data entry'!N22/IF(Period_type="Month",12,52)</f>
        <v>0</v>
      </c>
      <c r="G5" s="35">
        <f>'Data entry'!O22</f>
        <v>0</v>
      </c>
      <c r="H5" s="69">
        <f>IF(ISBLANK('Data entry'!M22),366,MAX(0,MIN('Data entry'!M22-MAX('Data entry'!I22,43561),366)))</f>
        <v>366</v>
      </c>
      <c r="I5" s="33">
        <f>'Data entry'!P22/H5</f>
        <v>0</v>
      </c>
      <c r="J5" s="33">
        <f t="shared" si="0"/>
        <v>0</v>
      </c>
      <c r="K5" s="36">
        <f>MAX(G5,J5)</f>
        <v>0</v>
      </c>
      <c r="L5" s="35">
        <f t="shared" si="2"/>
        <v>0</v>
      </c>
      <c r="M5" s="34">
        <f>'Data entry'!Q22</f>
        <v>0</v>
      </c>
      <c r="N5" s="33">
        <f t="shared" si="1"/>
        <v>0</v>
      </c>
      <c r="O5" s="33">
        <f>IF(AND('Data entry'!G22="Yes",N5&gt;0),MAX(0,('Data entry'!T22-NI_threshold)*NI_rate)*N5/'Data entry'!T22,0)</f>
        <v>0</v>
      </c>
      <c r="P5" s="33">
        <f>IF('Data entry'!H22="Yes",MAX(0,(N5-Pension_threshold*M5/Days_in_period))*Pension_rate,0)</f>
        <v>0</v>
      </c>
      <c r="Q5" s="36">
        <f t="shared" si="3"/>
        <v>0</v>
      </c>
      <c r="R5" s="2"/>
    </row>
    <row r="6" spans="2:18" x14ac:dyDescent="0.2">
      <c r="B6" s="43">
        <f>'Data entry'!B23</f>
        <v>0</v>
      </c>
      <c r="C6" s="31">
        <f>'Data entry'!C23</f>
        <v>0</v>
      </c>
      <c r="D6" s="32">
        <f>'Data entry'!E23</f>
        <v>0</v>
      </c>
      <c r="E6" s="40" t="str">
        <f>'Data entry'!F23</f>
        <v>No</v>
      </c>
      <c r="F6" s="41">
        <f>'Data entry'!N23/IF(Period_type="Month",12,52)</f>
        <v>0</v>
      </c>
      <c r="G6" s="35">
        <f>'Data entry'!O23</f>
        <v>0</v>
      </c>
      <c r="H6" s="69">
        <f>IF(ISBLANK('Data entry'!M23),366,MAX(0,MIN('Data entry'!M23-MAX('Data entry'!I23,43561),366)))</f>
        <v>366</v>
      </c>
      <c r="I6" s="33">
        <f>'Data entry'!P23/H6</f>
        <v>0</v>
      </c>
      <c r="J6" s="33">
        <f t="shared" si="0"/>
        <v>0</v>
      </c>
      <c r="K6" s="36">
        <f>MAX(G6,J6)</f>
        <v>0</v>
      </c>
      <c r="L6" s="35">
        <f t="shared" si="2"/>
        <v>0</v>
      </c>
      <c r="M6" s="34">
        <f>'Data entry'!Q23</f>
        <v>0</v>
      </c>
      <c r="N6" s="33">
        <f t="shared" si="1"/>
        <v>0</v>
      </c>
      <c r="O6" s="33">
        <f>IF(AND('Data entry'!G23="Yes",N6&gt;0),MAX(0,('Data entry'!T23-NI_threshold)*NI_rate)*N6/'Data entry'!T23,0)</f>
        <v>0</v>
      </c>
      <c r="P6" s="33">
        <f>IF('Data entry'!H23="Yes",MAX(0,(N6-Pension_threshold*M6/Days_in_period))*Pension_rate,0)</f>
        <v>0</v>
      </c>
      <c r="Q6" s="36">
        <f t="shared" ref="Q6:Q52" si="4">SUM(N6:P6)</f>
        <v>0</v>
      </c>
      <c r="R6" s="2"/>
    </row>
    <row r="7" spans="2:18" x14ac:dyDescent="0.2">
      <c r="B7" s="43">
        <f>'Data entry'!B24</f>
        <v>0</v>
      </c>
      <c r="C7" s="31">
        <f>'Data entry'!C24</f>
        <v>0</v>
      </c>
      <c r="D7" s="32">
        <f>'Data entry'!E24</f>
        <v>0</v>
      </c>
      <c r="E7" s="40" t="str">
        <f>'Data entry'!F24</f>
        <v>No</v>
      </c>
      <c r="F7" s="41">
        <f>'Data entry'!N24/IF(Period_type="Month",12,52)</f>
        <v>0</v>
      </c>
      <c r="G7" s="35">
        <f>'Data entry'!O24</f>
        <v>0</v>
      </c>
      <c r="H7" s="69">
        <f>IF(ISBLANK('Data entry'!M24),366,MAX(0,MIN('Data entry'!M24-MAX('Data entry'!I24,43561),366)))</f>
        <v>366</v>
      </c>
      <c r="I7" s="33">
        <f>'Data entry'!P24/H7</f>
        <v>0</v>
      </c>
      <c r="J7" s="33">
        <f t="shared" si="0"/>
        <v>0</v>
      </c>
      <c r="K7" s="36">
        <f>MAX(G7,J7)</f>
        <v>0</v>
      </c>
      <c r="L7" s="35">
        <f t="shared" si="2"/>
        <v>0</v>
      </c>
      <c r="M7" s="34">
        <f>'Data entry'!Q24</f>
        <v>0</v>
      </c>
      <c r="N7" s="33">
        <f t="shared" si="1"/>
        <v>0</v>
      </c>
      <c r="O7" s="33">
        <f>IF(AND('Data entry'!G24="Yes",N7&gt;0),MAX(0,('Data entry'!T24-NI_threshold)*NI_rate)*N7/'Data entry'!T24,0)</f>
        <v>0</v>
      </c>
      <c r="P7" s="33">
        <f>IF('Data entry'!H24="Yes",MAX(0,(N7-Pension_threshold*M7/Days_in_period))*Pension_rate,0)</f>
        <v>0</v>
      </c>
      <c r="Q7" s="36">
        <f t="shared" si="4"/>
        <v>0</v>
      </c>
      <c r="R7" s="2"/>
    </row>
    <row r="8" spans="2:18" x14ac:dyDescent="0.2">
      <c r="B8" s="43">
        <f>'Data entry'!B25</f>
        <v>0</v>
      </c>
      <c r="C8" s="31">
        <f>'Data entry'!C25</f>
        <v>0</v>
      </c>
      <c r="D8" s="32">
        <f>'Data entry'!E25</f>
        <v>0</v>
      </c>
      <c r="E8" s="40" t="str">
        <f>'Data entry'!F25</f>
        <v>No</v>
      </c>
      <c r="F8" s="41">
        <f>'Data entry'!N25/IF(Period_type="Month",12,52)</f>
        <v>0</v>
      </c>
      <c r="G8" s="35">
        <f>'Data entry'!O25</f>
        <v>0</v>
      </c>
      <c r="H8" s="69">
        <f>IF(ISBLANK('Data entry'!M25),366,MAX(0,MIN('Data entry'!M25-MAX('Data entry'!I25,43561),366)))</f>
        <v>366</v>
      </c>
      <c r="I8" s="33">
        <f>'Data entry'!P25/H8</f>
        <v>0</v>
      </c>
      <c r="J8" s="33">
        <f t="shared" ref="J8:J52" si="5">I8*Days_in_period</f>
        <v>0</v>
      </c>
      <c r="K8" s="36">
        <f t="shared" ref="K8:K52" si="6">MAX(G8,J8)</f>
        <v>0</v>
      </c>
      <c r="L8" s="35">
        <f t="shared" si="2"/>
        <v>0</v>
      </c>
      <c r="M8" s="34">
        <f>'Data entry'!Q25</f>
        <v>0</v>
      </c>
      <c r="N8" s="33">
        <f t="shared" si="1"/>
        <v>0</v>
      </c>
      <c r="O8" s="33">
        <f>IF(AND('Data entry'!G25="Yes",N8&gt;0),MAX(0,('Data entry'!T25-NI_threshold)*NI_rate)*N8/'Data entry'!T25,0)</f>
        <v>0</v>
      </c>
      <c r="P8" s="33">
        <f>IF('Data entry'!H25="Yes",MAX(0,(N8-Pension_threshold*M8/Days_in_period))*Pension_rate,0)</f>
        <v>0</v>
      </c>
      <c r="Q8" s="36">
        <f t="shared" si="4"/>
        <v>0</v>
      </c>
      <c r="R8" s="2"/>
    </row>
    <row r="9" spans="2:18" x14ac:dyDescent="0.2">
      <c r="B9" s="43">
        <f>'Data entry'!B26</f>
        <v>0</v>
      </c>
      <c r="C9" s="31">
        <f>'Data entry'!C26</f>
        <v>0</v>
      </c>
      <c r="D9" s="32">
        <f>'Data entry'!E26</f>
        <v>0</v>
      </c>
      <c r="E9" s="40" t="str">
        <f>'Data entry'!F26</f>
        <v>No</v>
      </c>
      <c r="F9" s="41">
        <f>'Data entry'!N26/IF(Period_type="Month",12,52)</f>
        <v>0</v>
      </c>
      <c r="G9" s="35">
        <f>'Data entry'!O26</f>
        <v>0</v>
      </c>
      <c r="H9" s="69">
        <f>IF(ISBLANK('Data entry'!M26),366,MAX(0,MIN('Data entry'!M26-MAX('Data entry'!I26,43561),366)))</f>
        <v>366</v>
      </c>
      <c r="I9" s="33">
        <f>'Data entry'!P26/H9</f>
        <v>0</v>
      </c>
      <c r="J9" s="33">
        <f t="shared" si="5"/>
        <v>0</v>
      </c>
      <c r="K9" s="36">
        <f t="shared" si="6"/>
        <v>0</v>
      </c>
      <c r="L9" s="35">
        <f t="shared" si="2"/>
        <v>0</v>
      </c>
      <c r="M9" s="34">
        <f>'Data entry'!Q26</f>
        <v>0</v>
      </c>
      <c r="N9" s="33">
        <f t="shared" si="1"/>
        <v>0</v>
      </c>
      <c r="O9" s="33">
        <f>IF(AND('Data entry'!G26="Yes",N9&gt;0),MAX(0,('Data entry'!T26-NI_threshold)*NI_rate)*N9/'Data entry'!T26,0)</f>
        <v>0</v>
      </c>
      <c r="P9" s="33">
        <f>IF('Data entry'!H26="Yes",MAX(0,(N9-Pension_threshold*M9/Days_in_period))*Pension_rate,0)</f>
        <v>0</v>
      </c>
      <c r="Q9" s="36">
        <f t="shared" si="4"/>
        <v>0</v>
      </c>
      <c r="R9" s="2"/>
    </row>
    <row r="10" spans="2:18" x14ac:dyDescent="0.2">
      <c r="B10" s="43">
        <f>'Data entry'!B27</f>
        <v>0</v>
      </c>
      <c r="C10" s="31">
        <f>'Data entry'!C27</f>
        <v>0</v>
      </c>
      <c r="D10" s="32">
        <f>'Data entry'!E27</f>
        <v>0</v>
      </c>
      <c r="E10" s="40" t="str">
        <f>'Data entry'!F27</f>
        <v>No</v>
      </c>
      <c r="F10" s="41">
        <f>'Data entry'!N27/IF(Period_type="Month",12,52)</f>
        <v>0</v>
      </c>
      <c r="G10" s="35">
        <f>'Data entry'!O27</f>
        <v>0</v>
      </c>
      <c r="H10" s="69">
        <f>IF(ISBLANK('Data entry'!M27),366,MAX(0,MIN('Data entry'!M27-MAX('Data entry'!I27,43561),366)))</f>
        <v>366</v>
      </c>
      <c r="I10" s="33">
        <f>'Data entry'!P27/H10</f>
        <v>0</v>
      </c>
      <c r="J10" s="33">
        <f t="shared" si="5"/>
        <v>0</v>
      </c>
      <c r="K10" s="36">
        <f t="shared" si="6"/>
        <v>0</v>
      </c>
      <c r="L10" s="35">
        <f t="shared" si="2"/>
        <v>0</v>
      </c>
      <c r="M10" s="34">
        <f>'Data entry'!Q27</f>
        <v>0</v>
      </c>
      <c r="N10" s="33">
        <f t="shared" si="1"/>
        <v>0</v>
      </c>
      <c r="O10" s="33">
        <f>IF(AND('Data entry'!G27="Yes",N10&gt;0),MAX(0,('Data entry'!T27-NI_threshold)*NI_rate)*N10/'Data entry'!T27,0)</f>
        <v>0</v>
      </c>
      <c r="P10" s="33">
        <f>IF('Data entry'!H27="Yes",MAX(0,(N10-Pension_threshold*M10/Days_in_period))*Pension_rate,0)</f>
        <v>0</v>
      </c>
      <c r="Q10" s="36">
        <f t="shared" si="4"/>
        <v>0</v>
      </c>
      <c r="R10" s="2"/>
    </row>
    <row r="11" spans="2:18" x14ac:dyDescent="0.2">
      <c r="B11" s="43">
        <f>'Data entry'!B28</f>
        <v>0</v>
      </c>
      <c r="C11" s="31">
        <f>'Data entry'!C28</f>
        <v>0</v>
      </c>
      <c r="D11" s="32">
        <f>'Data entry'!E28</f>
        <v>0</v>
      </c>
      <c r="E11" s="40" t="str">
        <f>'Data entry'!F28</f>
        <v>No</v>
      </c>
      <c r="F11" s="41">
        <f>'Data entry'!N28/IF(Period_type="Month",12,52)</f>
        <v>0</v>
      </c>
      <c r="G11" s="35">
        <f>'Data entry'!O28</f>
        <v>0</v>
      </c>
      <c r="H11" s="69">
        <f>IF(ISBLANK('Data entry'!M28),366,MAX(0,MIN('Data entry'!M28-MAX('Data entry'!I28,43561),366)))</f>
        <v>366</v>
      </c>
      <c r="I11" s="33">
        <f>'Data entry'!P28/H11</f>
        <v>0</v>
      </c>
      <c r="J11" s="33">
        <f t="shared" si="5"/>
        <v>0</v>
      </c>
      <c r="K11" s="36">
        <f t="shared" si="6"/>
        <v>0</v>
      </c>
      <c r="L11" s="35">
        <f t="shared" si="2"/>
        <v>0</v>
      </c>
      <c r="M11" s="34">
        <f>'Data entry'!Q28</f>
        <v>0</v>
      </c>
      <c r="N11" s="33">
        <f t="shared" si="1"/>
        <v>0</v>
      </c>
      <c r="O11" s="33">
        <f>IF(AND('Data entry'!G28="Yes",N11&gt;0),MAX(0,('Data entry'!T28-NI_threshold)*NI_rate)*N11/'Data entry'!T28,0)</f>
        <v>0</v>
      </c>
      <c r="P11" s="33">
        <f>IF('Data entry'!H28="Yes",MAX(0,(N11-Pension_threshold*M11/Days_in_period))*Pension_rate,0)</f>
        <v>0</v>
      </c>
      <c r="Q11" s="36">
        <f t="shared" si="4"/>
        <v>0</v>
      </c>
      <c r="R11" s="2"/>
    </row>
    <row r="12" spans="2:18" x14ac:dyDescent="0.2">
      <c r="B12" s="43">
        <f>'Data entry'!B29</f>
        <v>0</v>
      </c>
      <c r="C12" s="31">
        <f>'Data entry'!C29</f>
        <v>0</v>
      </c>
      <c r="D12" s="32">
        <f>'Data entry'!E29</f>
        <v>0</v>
      </c>
      <c r="E12" s="40" t="str">
        <f>'Data entry'!F29</f>
        <v>No</v>
      </c>
      <c r="F12" s="41">
        <f>'Data entry'!N29/IF(Period_type="Month",12,52)</f>
        <v>0</v>
      </c>
      <c r="G12" s="35">
        <f>'Data entry'!O29</f>
        <v>0</v>
      </c>
      <c r="H12" s="69">
        <f>IF(ISBLANK('Data entry'!M29),366,MAX(0,MIN('Data entry'!M29-MAX('Data entry'!I29,43561),366)))</f>
        <v>366</v>
      </c>
      <c r="I12" s="33">
        <f>'Data entry'!P29/H12</f>
        <v>0</v>
      </c>
      <c r="J12" s="33">
        <f t="shared" si="5"/>
        <v>0</v>
      </c>
      <c r="K12" s="36">
        <f t="shared" si="6"/>
        <v>0</v>
      </c>
      <c r="L12" s="35">
        <f t="shared" si="2"/>
        <v>0</v>
      </c>
      <c r="M12" s="34">
        <f>'Data entry'!Q29</f>
        <v>0</v>
      </c>
      <c r="N12" s="33">
        <f t="shared" si="1"/>
        <v>0</v>
      </c>
      <c r="O12" s="33">
        <f>IF(AND('Data entry'!G29="Yes",N12&gt;0),MAX(0,('Data entry'!T29-NI_threshold)*NI_rate)*N12/'Data entry'!T29,0)</f>
        <v>0</v>
      </c>
      <c r="P12" s="33">
        <f>IF('Data entry'!H29="Yes",MAX(0,(N12-Pension_threshold*M12/Days_in_period))*Pension_rate,0)</f>
        <v>0</v>
      </c>
      <c r="Q12" s="36">
        <f t="shared" si="4"/>
        <v>0</v>
      </c>
      <c r="R12" s="2"/>
    </row>
    <row r="13" spans="2:18" x14ac:dyDescent="0.2">
      <c r="B13" s="43">
        <f>'Data entry'!B30</f>
        <v>0</v>
      </c>
      <c r="C13" s="31">
        <f>'Data entry'!C30</f>
        <v>0</v>
      </c>
      <c r="D13" s="32">
        <f>'Data entry'!E30</f>
        <v>0</v>
      </c>
      <c r="E13" s="40" t="str">
        <f>'Data entry'!F30</f>
        <v>No</v>
      </c>
      <c r="F13" s="41">
        <f>'Data entry'!N30/IF(Period_type="Month",12,52)</f>
        <v>0</v>
      </c>
      <c r="G13" s="35">
        <f>'Data entry'!O30</f>
        <v>0</v>
      </c>
      <c r="H13" s="69">
        <f>IF(ISBLANK('Data entry'!M30),366,MAX(0,MIN('Data entry'!M30-MAX('Data entry'!I30,43561),366)))</f>
        <v>366</v>
      </c>
      <c r="I13" s="33">
        <f>'Data entry'!P30/H13</f>
        <v>0</v>
      </c>
      <c r="J13" s="33">
        <f t="shared" si="5"/>
        <v>0</v>
      </c>
      <c r="K13" s="36">
        <f t="shared" si="6"/>
        <v>0</v>
      </c>
      <c r="L13" s="35">
        <f t="shared" si="2"/>
        <v>0</v>
      </c>
      <c r="M13" s="34">
        <f>'Data entry'!Q30</f>
        <v>0</v>
      </c>
      <c r="N13" s="33">
        <f t="shared" si="1"/>
        <v>0</v>
      </c>
      <c r="O13" s="33">
        <f>IF(AND('Data entry'!G30="Yes",N13&gt;0),MAX(0,('Data entry'!T30-NI_threshold)*NI_rate)*N13/'Data entry'!T30,0)</f>
        <v>0</v>
      </c>
      <c r="P13" s="33">
        <f>IF('Data entry'!H30="Yes",MAX(0,(N13-Pension_threshold*M13/Days_in_period))*Pension_rate,0)</f>
        <v>0</v>
      </c>
      <c r="Q13" s="36">
        <f t="shared" si="4"/>
        <v>0</v>
      </c>
      <c r="R13" s="2"/>
    </row>
    <row r="14" spans="2:18" x14ac:dyDescent="0.2">
      <c r="B14" s="43">
        <f>'Data entry'!B31</f>
        <v>0</v>
      </c>
      <c r="C14" s="31">
        <f>'Data entry'!C31</f>
        <v>0</v>
      </c>
      <c r="D14" s="32">
        <f>'Data entry'!E31</f>
        <v>0</v>
      </c>
      <c r="E14" s="40" t="str">
        <f>'Data entry'!F31</f>
        <v>No</v>
      </c>
      <c r="F14" s="41">
        <f>'Data entry'!N31/IF(Period_type="Month",12,52)</f>
        <v>0</v>
      </c>
      <c r="G14" s="35">
        <f>'Data entry'!O31</f>
        <v>0</v>
      </c>
      <c r="H14" s="69">
        <f>IF(ISBLANK('Data entry'!M31),366,MAX(0,MIN('Data entry'!M31-MAX('Data entry'!I31,43561),366)))</f>
        <v>366</v>
      </c>
      <c r="I14" s="33">
        <f>'Data entry'!P31/H14</f>
        <v>0</v>
      </c>
      <c r="J14" s="33">
        <f t="shared" si="5"/>
        <v>0</v>
      </c>
      <c r="K14" s="36">
        <f t="shared" si="6"/>
        <v>0</v>
      </c>
      <c r="L14" s="35">
        <f t="shared" si="2"/>
        <v>0</v>
      </c>
      <c r="M14" s="34">
        <f>'Data entry'!Q31</f>
        <v>0</v>
      </c>
      <c r="N14" s="33">
        <f t="shared" si="1"/>
        <v>0</v>
      </c>
      <c r="O14" s="33">
        <f>IF(AND('Data entry'!G31="Yes",N14&gt;0),MAX(0,('Data entry'!T31-NI_threshold)*NI_rate)*N14/'Data entry'!T31,0)</f>
        <v>0</v>
      </c>
      <c r="P14" s="33">
        <f>IF('Data entry'!H31="Yes",MAX(0,(N14-Pension_threshold*M14/Days_in_period))*Pension_rate,0)</f>
        <v>0</v>
      </c>
      <c r="Q14" s="36">
        <f t="shared" si="4"/>
        <v>0</v>
      </c>
      <c r="R14" s="2"/>
    </row>
    <row r="15" spans="2:18" x14ac:dyDescent="0.2">
      <c r="B15" s="43">
        <f>'Data entry'!B32</f>
        <v>0</v>
      </c>
      <c r="C15" s="31">
        <f>'Data entry'!C32</f>
        <v>0</v>
      </c>
      <c r="D15" s="32">
        <f>'Data entry'!E32</f>
        <v>0</v>
      </c>
      <c r="E15" s="40" t="str">
        <f>'Data entry'!F32</f>
        <v>No</v>
      </c>
      <c r="F15" s="41">
        <f>'Data entry'!N32/IF(Period_type="Month",12,52)</f>
        <v>0</v>
      </c>
      <c r="G15" s="35">
        <f>'Data entry'!O32</f>
        <v>0</v>
      </c>
      <c r="H15" s="69">
        <f>IF(ISBLANK('Data entry'!M32),366,MAX(0,MIN('Data entry'!M32-MAX('Data entry'!I32,43561),366)))</f>
        <v>366</v>
      </c>
      <c r="I15" s="33">
        <f>'Data entry'!P32/H15</f>
        <v>0</v>
      </c>
      <c r="J15" s="33">
        <f t="shared" si="5"/>
        <v>0</v>
      </c>
      <c r="K15" s="36">
        <f t="shared" si="6"/>
        <v>0</v>
      </c>
      <c r="L15" s="35">
        <f t="shared" si="2"/>
        <v>0</v>
      </c>
      <c r="M15" s="34">
        <f>'Data entry'!Q32</f>
        <v>0</v>
      </c>
      <c r="N15" s="33">
        <f t="shared" si="1"/>
        <v>0</v>
      </c>
      <c r="O15" s="33">
        <f>IF(AND('Data entry'!G32="Yes",N15&gt;0),MAX(0,('Data entry'!T32-NI_threshold)*NI_rate)*N15/'Data entry'!T32,0)</f>
        <v>0</v>
      </c>
      <c r="P15" s="33">
        <f>IF('Data entry'!H32="Yes",MAX(0,(N15-Pension_threshold*M15/Days_in_period))*Pension_rate,0)</f>
        <v>0</v>
      </c>
      <c r="Q15" s="36">
        <f t="shared" si="4"/>
        <v>0</v>
      </c>
      <c r="R15" s="2"/>
    </row>
    <row r="16" spans="2:18" x14ac:dyDescent="0.2">
      <c r="B16" s="43">
        <f>'Data entry'!B33</f>
        <v>0</v>
      </c>
      <c r="C16" s="31">
        <f>'Data entry'!C33</f>
        <v>0</v>
      </c>
      <c r="D16" s="32">
        <f>'Data entry'!E33</f>
        <v>0</v>
      </c>
      <c r="E16" s="40" t="str">
        <f>'Data entry'!F33</f>
        <v>No</v>
      </c>
      <c r="F16" s="41">
        <f>'Data entry'!N33/IF(Period_type="Month",12,52)</f>
        <v>0</v>
      </c>
      <c r="G16" s="35">
        <f>'Data entry'!O33</f>
        <v>0</v>
      </c>
      <c r="H16" s="69">
        <f>IF(ISBLANK('Data entry'!M33),366,MAX(0,MIN('Data entry'!M33-MAX('Data entry'!I33,43561),366)))</f>
        <v>366</v>
      </c>
      <c r="I16" s="33">
        <f>'Data entry'!P33/H16</f>
        <v>0</v>
      </c>
      <c r="J16" s="33">
        <f t="shared" si="5"/>
        <v>0</v>
      </c>
      <c r="K16" s="36">
        <f t="shared" si="6"/>
        <v>0</v>
      </c>
      <c r="L16" s="35">
        <f t="shared" si="2"/>
        <v>0</v>
      </c>
      <c r="M16" s="34">
        <f>'Data entry'!Q33</f>
        <v>0</v>
      </c>
      <c r="N16" s="33">
        <f t="shared" si="1"/>
        <v>0</v>
      </c>
      <c r="O16" s="33">
        <f>IF(AND('Data entry'!G33="Yes",N16&gt;0),MAX(0,('Data entry'!T33-NI_threshold)*NI_rate)*N16/'Data entry'!T33,0)</f>
        <v>0</v>
      </c>
      <c r="P16" s="33">
        <f>IF('Data entry'!H33="Yes",MAX(0,(N16-Pension_threshold*M16/Days_in_period))*Pension_rate,0)</f>
        <v>0</v>
      </c>
      <c r="Q16" s="36">
        <f t="shared" si="4"/>
        <v>0</v>
      </c>
      <c r="R16" s="2"/>
    </row>
    <row r="17" spans="2:18" x14ac:dyDescent="0.2">
      <c r="B17" s="43">
        <f>'Data entry'!B34</f>
        <v>0</v>
      </c>
      <c r="C17" s="31">
        <f>'Data entry'!C34</f>
        <v>0</v>
      </c>
      <c r="D17" s="32">
        <f>'Data entry'!E34</f>
        <v>0</v>
      </c>
      <c r="E17" s="40" t="str">
        <f>'Data entry'!F34</f>
        <v>No</v>
      </c>
      <c r="F17" s="41">
        <f>'Data entry'!N34/IF(Period_type="Month",12,52)</f>
        <v>0</v>
      </c>
      <c r="G17" s="35">
        <f>'Data entry'!O34</f>
        <v>0</v>
      </c>
      <c r="H17" s="69">
        <f>IF(ISBLANK('Data entry'!M34),366,MAX(0,MIN('Data entry'!M34-MAX('Data entry'!I34,43561),366)))</f>
        <v>366</v>
      </c>
      <c r="I17" s="33">
        <f>'Data entry'!P34/H17</f>
        <v>0</v>
      </c>
      <c r="J17" s="33">
        <f t="shared" si="5"/>
        <v>0</v>
      </c>
      <c r="K17" s="36">
        <f t="shared" si="6"/>
        <v>0</v>
      </c>
      <c r="L17" s="35">
        <f t="shared" si="2"/>
        <v>0</v>
      </c>
      <c r="M17" s="34">
        <f>'Data entry'!Q34</f>
        <v>0</v>
      </c>
      <c r="N17" s="33">
        <f t="shared" si="1"/>
        <v>0</v>
      </c>
      <c r="O17" s="33">
        <f>IF(AND('Data entry'!G34="Yes",N17&gt;0),MAX(0,('Data entry'!T34-NI_threshold)*NI_rate)*N17/'Data entry'!T34,0)</f>
        <v>0</v>
      </c>
      <c r="P17" s="33">
        <f>IF('Data entry'!H34="Yes",MAX(0,(N17-Pension_threshold*M17/Days_in_period))*Pension_rate,0)</f>
        <v>0</v>
      </c>
      <c r="Q17" s="36">
        <f t="shared" si="4"/>
        <v>0</v>
      </c>
      <c r="R17" s="2"/>
    </row>
    <row r="18" spans="2:18" x14ac:dyDescent="0.2">
      <c r="B18" s="43">
        <f>'Data entry'!B35</f>
        <v>0</v>
      </c>
      <c r="C18" s="31">
        <f>'Data entry'!C35</f>
        <v>0</v>
      </c>
      <c r="D18" s="32">
        <f>'Data entry'!E35</f>
        <v>0</v>
      </c>
      <c r="E18" s="40" t="str">
        <f>'Data entry'!F35</f>
        <v>No</v>
      </c>
      <c r="F18" s="41">
        <f>'Data entry'!N35/IF(Period_type="Month",12,52)</f>
        <v>0</v>
      </c>
      <c r="G18" s="35">
        <f>'Data entry'!O35</f>
        <v>0</v>
      </c>
      <c r="H18" s="69">
        <f>IF(ISBLANK('Data entry'!M35),366,MAX(0,MIN('Data entry'!M35-MAX('Data entry'!I35,43561),366)))</f>
        <v>366</v>
      </c>
      <c r="I18" s="33">
        <f>'Data entry'!P35/H18</f>
        <v>0</v>
      </c>
      <c r="J18" s="33">
        <f t="shared" si="5"/>
        <v>0</v>
      </c>
      <c r="K18" s="36">
        <f t="shared" si="6"/>
        <v>0</v>
      </c>
      <c r="L18" s="35">
        <f t="shared" si="2"/>
        <v>0</v>
      </c>
      <c r="M18" s="34">
        <f>'Data entry'!Q35</f>
        <v>0</v>
      </c>
      <c r="N18" s="33">
        <f t="shared" si="1"/>
        <v>0</v>
      </c>
      <c r="O18" s="33">
        <f>IF(AND('Data entry'!G35="Yes",N18&gt;0),MAX(0,('Data entry'!T35-NI_threshold)*NI_rate)*N18/'Data entry'!T35,0)</f>
        <v>0</v>
      </c>
      <c r="P18" s="33">
        <f>IF('Data entry'!H35="Yes",MAX(0,(N18-Pension_threshold*M18/Days_in_period))*Pension_rate,0)</f>
        <v>0</v>
      </c>
      <c r="Q18" s="36">
        <f t="shared" si="4"/>
        <v>0</v>
      </c>
      <c r="R18" s="2"/>
    </row>
    <row r="19" spans="2:18" x14ac:dyDescent="0.2">
      <c r="B19" s="43">
        <f>'Data entry'!B36</f>
        <v>0</v>
      </c>
      <c r="C19" s="31">
        <f>'Data entry'!C36</f>
        <v>0</v>
      </c>
      <c r="D19" s="32">
        <f>'Data entry'!E36</f>
        <v>0</v>
      </c>
      <c r="E19" s="40" t="str">
        <f>'Data entry'!F36</f>
        <v>No</v>
      </c>
      <c r="F19" s="41">
        <f>'Data entry'!N36/IF(Period_type="Month",12,52)</f>
        <v>0</v>
      </c>
      <c r="G19" s="35">
        <f>'Data entry'!O36</f>
        <v>0</v>
      </c>
      <c r="H19" s="69">
        <f>IF(ISBLANK('Data entry'!M36),366,MAX(0,MIN('Data entry'!M36-MAX('Data entry'!I36,43561),366)))</f>
        <v>366</v>
      </c>
      <c r="I19" s="33">
        <f>'Data entry'!P36/H19</f>
        <v>0</v>
      </c>
      <c r="J19" s="33">
        <f t="shared" si="5"/>
        <v>0</v>
      </c>
      <c r="K19" s="36">
        <f t="shared" si="6"/>
        <v>0</v>
      </c>
      <c r="L19" s="35">
        <f t="shared" si="2"/>
        <v>0</v>
      </c>
      <c r="M19" s="34">
        <f>'Data entry'!Q36</f>
        <v>0</v>
      </c>
      <c r="N19" s="33">
        <f t="shared" si="1"/>
        <v>0</v>
      </c>
      <c r="O19" s="33">
        <f>IF(AND('Data entry'!G36="Yes",N19&gt;0),MAX(0,('Data entry'!T36-NI_threshold)*NI_rate)*N19/'Data entry'!T36,0)</f>
        <v>0</v>
      </c>
      <c r="P19" s="33">
        <f>IF('Data entry'!H36="Yes",MAX(0,(N19-Pension_threshold*M19/Days_in_period))*Pension_rate,0)</f>
        <v>0</v>
      </c>
      <c r="Q19" s="36">
        <f t="shared" si="4"/>
        <v>0</v>
      </c>
      <c r="R19" s="2"/>
    </row>
    <row r="20" spans="2:18" x14ac:dyDescent="0.2">
      <c r="B20" s="43">
        <f>'Data entry'!B37</f>
        <v>0</v>
      </c>
      <c r="C20" s="31">
        <f>'Data entry'!C37</f>
        <v>0</v>
      </c>
      <c r="D20" s="32">
        <f>'Data entry'!E37</f>
        <v>0</v>
      </c>
      <c r="E20" s="40" t="str">
        <f>'Data entry'!F37</f>
        <v>No</v>
      </c>
      <c r="F20" s="41">
        <f>'Data entry'!N37/IF(Period_type="Month",12,52)</f>
        <v>0</v>
      </c>
      <c r="G20" s="35">
        <f>'Data entry'!O37</f>
        <v>0</v>
      </c>
      <c r="H20" s="69">
        <f>IF(ISBLANK('Data entry'!M37),366,MAX(0,MIN('Data entry'!M37-MAX('Data entry'!I37,43561),366)))</f>
        <v>366</v>
      </c>
      <c r="I20" s="33">
        <f>'Data entry'!P37/H20</f>
        <v>0</v>
      </c>
      <c r="J20" s="33">
        <f t="shared" si="5"/>
        <v>0</v>
      </c>
      <c r="K20" s="36">
        <f t="shared" si="6"/>
        <v>0</v>
      </c>
      <c r="L20" s="35">
        <f t="shared" si="2"/>
        <v>0</v>
      </c>
      <c r="M20" s="34">
        <f>'Data entry'!Q37</f>
        <v>0</v>
      </c>
      <c r="N20" s="33">
        <f t="shared" si="1"/>
        <v>0</v>
      </c>
      <c r="O20" s="33">
        <f>IF(AND('Data entry'!G37="Yes",N20&gt;0),MAX(0,('Data entry'!T37-NI_threshold)*NI_rate)*N20/'Data entry'!T37,0)</f>
        <v>0</v>
      </c>
      <c r="P20" s="33">
        <f>IF('Data entry'!H37="Yes",MAX(0,(N20-Pension_threshold*M20/Days_in_period))*Pension_rate,0)</f>
        <v>0</v>
      </c>
      <c r="Q20" s="36">
        <f t="shared" si="4"/>
        <v>0</v>
      </c>
      <c r="R20" s="2"/>
    </row>
    <row r="21" spans="2:18" x14ac:dyDescent="0.2">
      <c r="B21" s="43">
        <f>'Data entry'!B38</f>
        <v>0</v>
      </c>
      <c r="C21" s="31">
        <f>'Data entry'!C38</f>
        <v>0</v>
      </c>
      <c r="D21" s="32">
        <f>'Data entry'!E38</f>
        <v>0</v>
      </c>
      <c r="E21" s="40" t="str">
        <f>'Data entry'!F38</f>
        <v>No</v>
      </c>
      <c r="F21" s="41">
        <f>'Data entry'!N38/IF(Period_type="Month",12,52)</f>
        <v>0</v>
      </c>
      <c r="G21" s="35">
        <f>'Data entry'!O38</f>
        <v>0</v>
      </c>
      <c r="H21" s="69">
        <f>IF(ISBLANK('Data entry'!M38),366,MAX(0,MIN('Data entry'!M38-MAX('Data entry'!I38,43561),366)))</f>
        <v>366</v>
      </c>
      <c r="I21" s="33">
        <f>'Data entry'!P38/H21</f>
        <v>0</v>
      </c>
      <c r="J21" s="33">
        <f t="shared" si="5"/>
        <v>0</v>
      </c>
      <c r="K21" s="36">
        <f t="shared" si="6"/>
        <v>0</v>
      </c>
      <c r="L21" s="35">
        <f t="shared" si="2"/>
        <v>0</v>
      </c>
      <c r="M21" s="34">
        <f>'Data entry'!Q38</f>
        <v>0</v>
      </c>
      <c r="N21" s="33">
        <f t="shared" si="1"/>
        <v>0</v>
      </c>
      <c r="O21" s="33">
        <f>IF(AND('Data entry'!G38="Yes",N21&gt;0),MAX(0,('Data entry'!T38-NI_threshold)*NI_rate)*N21/'Data entry'!T38,0)</f>
        <v>0</v>
      </c>
      <c r="P21" s="33">
        <f>IF('Data entry'!H38="Yes",MAX(0,(N21-Pension_threshold*M21/Days_in_period))*Pension_rate,0)</f>
        <v>0</v>
      </c>
      <c r="Q21" s="36">
        <f t="shared" si="4"/>
        <v>0</v>
      </c>
      <c r="R21" s="2"/>
    </row>
    <row r="22" spans="2:18" x14ac:dyDescent="0.2">
      <c r="B22" s="43">
        <f>'Data entry'!B39</f>
        <v>0</v>
      </c>
      <c r="C22" s="31">
        <f>'Data entry'!C39</f>
        <v>0</v>
      </c>
      <c r="D22" s="32">
        <f>'Data entry'!E39</f>
        <v>0</v>
      </c>
      <c r="E22" s="40" t="str">
        <f>'Data entry'!F39</f>
        <v>No</v>
      </c>
      <c r="F22" s="41">
        <f>'Data entry'!N39/IF(Period_type="Month",12,52)</f>
        <v>0</v>
      </c>
      <c r="G22" s="35">
        <f>'Data entry'!O39</f>
        <v>0</v>
      </c>
      <c r="H22" s="69">
        <f>IF(ISBLANK('Data entry'!M39),366,MAX(0,MIN('Data entry'!M39-MAX('Data entry'!I39,43561),366)))</f>
        <v>366</v>
      </c>
      <c r="I22" s="33">
        <f>'Data entry'!P39/H22</f>
        <v>0</v>
      </c>
      <c r="J22" s="33">
        <f t="shared" si="5"/>
        <v>0</v>
      </c>
      <c r="K22" s="36">
        <f t="shared" si="6"/>
        <v>0</v>
      </c>
      <c r="L22" s="35">
        <f t="shared" si="2"/>
        <v>0</v>
      </c>
      <c r="M22" s="34">
        <f>'Data entry'!Q39</f>
        <v>0</v>
      </c>
      <c r="N22" s="33">
        <f t="shared" si="1"/>
        <v>0</v>
      </c>
      <c r="O22" s="33">
        <f>IF(AND('Data entry'!G39="Yes",N22&gt;0),MAX(0,('Data entry'!T39-NI_threshold)*NI_rate)*N22/'Data entry'!T39,0)</f>
        <v>0</v>
      </c>
      <c r="P22" s="33">
        <f>IF('Data entry'!H39="Yes",MAX(0,(N22-Pension_threshold*M22/Days_in_period))*Pension_rate,0)</f>
        <v>0</v>
      </c>
      <c r="Q22" s="36">
        <f t="shared" si="4"/>
        <v>0</v>
      </c>
      <c r="R22" s="2"/>
    </row>
    <row r="23" spans="2:18" x14ac:dyDescent="0.2">
      <c r="B23" s="43">
        <f>'Data entry'!B40</f>
        <v>0</v>
      </c>
      <c r="C23" s="31">
        <f>'Data entry'!C40</f>
        <v>0</v>
      </c>
      <c r="D23" s="32">
        <f>'Data entry'!E40</f>
        <v>0</v>
      </c>
      <c r="E23" s="40" t="str">
        <f>'Data entry'!F40</f>
        <v>No</v>
      </c>
      <c r="F23" s="41">
        <f>'Data entry'!N40/IF(Period_type="Month",12,52)</f>
        <v>0</v>
      </c>
      <c r="G23" s="35">
        <f>'Data entry'!O40</f>
        <v>0</v>
      </c>
      <c r="H23" s="69">
        <f>IF(ISBLANK('Data entry'!M40),366,MAX(0,MIN('Data entry'!M40-MAX('Data entry'!I40,43561),366)))</f>
        <v>366</v>
      </c>
      <c r="I23" s="33">
        <f>'Data entry'!P40/H23</f>
        <v>0</v>
      </c>
      <c r="J23" s="33">
        <f t="shared" si="5"/>
        <v>0</v>
      </c>
      <c r="K23" s="36">
        <f t="shared" si="6"/>
        <v>0</v>
      </c>
      <c r="L23" s="35">
        <f t="shared" si="2"/>
        <v>0</v>
      </c>
      <c r="M23" s="34">
        <f>'Data entry'!Q40</f>
        <v>0</v>
      </c>
      <c r="N23" s="33">
        <f t="shared" si="1"/>
        <v>0</v>
      </c>
      <c r="O23" s="33">
        <f>IF(AND('Data entry'!G40="Yes",N23&gt;0),MAX(0,('Data entry'!T40-NI_threshold)*NI_rate)*N23/'Data entry'!T40,0)</f>
        <v>0</v>
      </c>
      <c r="P23" s="33">
        <f>IF('Data entry'!H40="Yes",MAX(0,(N23-Pension_threshold*M23/Days_in_period))*Pension_rate,0)</f>
        <v>0</v>
      </c>
      <c r="Q23" s="36">
        <f t="shared" si="4"/>
        <v>0</v>
      </c>
      <c r="R23" s="2"/>
    </row>
    <row r="24" spans="2:18" x14ac:dyDescent="0.2">
      <c r="B24" s="43">
        <f>'Data entry'!B41</f>
        <v>0</v>
      </c>
      <c r="C24" s="31">
        <f>'Data entry'!C41</f>
        <v>0</v>
      </c>
      <c r="D24" s="32">
        <f>'Data entry'!E41</f>
        <v>0</v>
      </c>
      <c r="E24" s="40" t="str">
        <f>'Data entry'!F41</f>
        <v>No</v>
      </c>
      <c r="F24" s="41">
        <f>'Data entry'!N41/IF(Period_type="Month",12,52)</f>
        <v>0</v>
      </c>
      <c r="G24" s="35">
        <f>'Data entry'!O41</f>
        <v>0</v>
      </c>
      <c r="H24" s="69">
        <f>IF(ISBLANK('Data entry'!M41),366,MAX(0,MIN('Data entry'!M41-MAX('Data entry'!I41,43561),366)))</f>
        <v>366</v>
      </c>
      <c r="I24" s="33">
        <f>'Data entry'!P41/H24</f>
        <v>0</v>
      </c>
      <c r="J24" s="33">
        <f t="shared" si="5"/>
        <v>0</v>
      </c>
      <c r="K24" s="36">
        <f t="shared" si="6"/>
        <v>0</v>
      </c>
      <c r="L24" s="35">
        <f t="shared" si="2"/>
        <v>0</v>
      </c>
      <c r="M24" s="34">
        <f>'Data entry'!Q41</f>
        <v>0</v>
      </c>
      <c r="N24" s="33">
        <f t="shared" si="1"/>
        <v>0</v>
      </c>
      <c r="O24" s="33">
        <f>IF(AND('Data entry'!G41="Yes",N24&gt;0),MAX(0,('Data entry'!T41-NI_threshold)*NI_rate)*N24/'Data entry'!T41,0)</f>
        <v>0</v>
      </c>
      <c r="P24" s="33">
        <f>IF('Data entry'!H41="Yes",MAX(0,(N24-Pension_threshold*M24/Days_in_period))*Pension_rate,0)</f>
        <v>0</v>
      </c>
      <c r="Q24" s="36">
        <f t="shared" si="4"/>
        <v>0</v>
      </c>
      <c r="R24" s="2"/>
    </row>
    <row r="25" spans="2:18" x14ac:dyDescent="0.2">
      <c r="B25" s="43">
        <f>'Data entry'!B42</f>
        <v>0</v>
      </c>
      <c r="C25" s="31">
        <f>'Data entry'!C42</f>
        <v>0</v>
      </c>
      <c r="D25" s="32">
        <f>'Data entry'!E42</f>
        <v>0</v>
      </c>
      <c r="E25" s="40" t="str">
        <f>'Data entry'!F42</f>
        <v>No</v>
      </c>
      <c r="F25" s="41">
        <f>'Data entry'!N42/IF(Period_type="Month",12,52)</f>
        <v>0</v>
      </c>
      <c r="G25" s="35">
        <f>'Data entry'!O42</f>
        <v>0</v>
      </c>
      <c r="H25" s="69">
        <f>IF(ISBLANK('Data entry'!M42),366,MAX(0,MIN('Data entry'!M42-MAX('Data entry'!I42,43561),366)))</f>
        <v>366</v>
      </c>
      <c r="I25" s="33">
        <f>'Data entry'!P42/H25</f>
        <v>0</v>
      </c>
      <c r="J25" s="33">
        <f t="shared" si="5"/>
        <v>0</v>
      </c>
      <c r="K25" s="36">
        <f t="shared" si="6"/>
        <v>0</v>
      </c>
      <c r="L25" s="35">
        <f t="shared" si="2"/>
        <v>0</v>
      </c>
      <c r="M25" s="34">
        <f>'Data entry'!Q42</f>
        <v>0</v>
      </c>
      <c r="N25" s="33">
        <f t="shared" si="1"/>
        <v>0</v>
      </c>
      <c r="O25" s="33">
        <f>IF(AND('Data entry'!G42="Yes",N25&gt;0),MAX(0,('Data entry'!T42-NI_threshold)*NI_rate)*N25/'Data entry'!T42,0)</f>
        <v>0</v>
      </c>
      <c r="P25" s="33">
        <f>IF('Data entry'!H42="Yes",MAX(0,(N25-Pension_threshold*M25/Days_in_period))*Pension_rate,0)</f>
        <v>0</v>
      </c>
      <c r="Q25" s="36">
        <f t="shared" si="4"/>
        <v>0</v>
      </c>
      <c r="R25" s="2"/>
    </row>
    <row r="26" spans="2:18" x14ac:dyDescent="0.2">
      <c r="B26" s="43">
        <f>'Data entry'!B43</f>
        <v>0</v>
      </c>
      <c r="C26" s="31">
        <f>'Data entry'!C43</f>
        <v>0</v>
      </c>
      <c r="D26" s="32">
        <f>'Data entry'!E43</f>
        <v>0</v>
      </c>
      <c r="E26" s="40" t="str">
        <f>'Data entry'!F43</f>
        <v>No</v>
      </c>
      <c r="F26" s="41">
        <f>'Data entry'!N43/IF(Period_type="Month",12,52)</f>
        <v>0</v>
      </c>
      <c r="G26" s="35">
        <f>'Data entry'!O43</f>
        <v>0</v>
      </c>
      <c r="H26" s="69">
        <f>IF(ISBLANK('Data entry'!M43),366,MAX(0,MIN('Data entry'!M43-MAX('Data entry'!I43,43561),366)))</f>
        <v>366</v>
      </c>
      <c r="I26" s="33">
        <f>'Data entry'!P43/H26</f>
        <v>0</v>
      </c>
      <c r="J26" s="33">
        <f t="shared" si="5"/>
        <v>0</v>
      </c>
      <c r="K26" s="36">
        <f t="shared" si="6"/>
        <v>0</v>
      </c>
      <c r="L26" s="35">
        <f t="shared" si="2"/>
        <v>0</v>
      </c>
      <c r="M26" s="34">
        <f>'Data entry'!Q43</f>
        <v>0</v>
      </c>
      <c r="N26" s="33">
        <f t="shared" si="1"/>
        <v>0</v>
      </c>
      <c r="O26" s="33">
        <f>IF(AND('Data entry'!G43="Yes",N26&gt;0),MAX(0,('Data entry'!T43-NI_threshold)*NI_rate)*N26/'Data entry'!T43,0)</f>
        <v>0</v>
      </c>
      <c r="P26" s="33">
        <f>IF('Data entry'!H43="Yes",MAX(0,(N26-Pension_threshold*M26/Days_in_period))*Pension_rate,0)</f>
        <v>0</v>
      </c>
      <c r="Q26" s="36">
        <f t="shared" si="4"/>
        <v>0</v>
      </c>
      <c r="R26" s="2"/>
    </row>
    <row r="27" spans="2:18" x14ac:dyDescent="0.2">
      <c r="B27" s="43">
        <f>'Data entry'!B44</f>
        <v>0</v>
      </c>
      <c r="C27" s="31">
        <f>'Data entry'!C44</f>
        <v>0</v>
      </c>
      <c r="D27" s="32">
        <f>'Data entry'!E44</f>
        <v>0</v>
      </c>
      <c r="E27" s="40" t="str">
        <f>'Data entry'!F44</f>
        <v>No</v>
      </c>
      <c r="F27" s="41">
        <f>'Data entry'!N44/IF(Period_type="Month",12,52)</f>
        <v>0</v>
      </c>
      <c r="G27" s="35">
        <f>'Data entry'!O44</f>
        <v>0</v>
      </c>
      <c r="H27" s="69">
        <f>IF(ISBLANK('Data entry'!M44),366,MAX(0,MIN('Data entry'!M44-MAX('Data entry'!I44,43561),366)))</f>
        <v>366</v>
      </c>
      <c r="I27" s="33">
        <f>'Data entry'!P44/H27</f>
        <v>0</v>
      </c>
      <c r="J27" s="33">
        <f t="shared" si="5"/>
        <v>0</v>
      </c>
      <c r="K27" s="36">
        <f t="shared" si="6"/>
        <v>0</v>
      </c>
      <c r="L27" s="35">
        <f t="shared" si="2"/>
        <v>0</v>
      </c>
      <c r="M27" s="34">
        <f>'Data entry'!Q44</f>
        <v>0</v>
      </c>
      <c r="N27" s="33">
        <f t="shared" si="1"/>
        <v>0</v>
      </c>
      <c r="O27" s="33">
        <f>IF(AND('Data entry'!G44="Yes",N27&gt;0),MAX(0,('Data entry'!T44-NI_threshold)*NI_rate)*N27/'Data entry'!T44,0)</f>
        <v>0</v>
      </c>
      <c r="P27" s="33">
        <f>IF('Data entry'!H44="Yes",MAX(0,(N27-Pension_threshold*M27/Days_in_period))*Pension_rate,0)</f>
        <v>0</v>
      </c>
      <c r="Q27" s="36">
        <f t="shared" si="4"/>
        <v>0</v>
      </c>
      <c r="R27" s="2"/>
    </row>
    <row r="28" spans="2:18" x14ac:dyDescent="0.2">
      <c r="B28" s="43">
        <f>'Data entry'!B45</f>
        <v>0</v>
      </c>
      <c r="C28" s="31">
        <f>'Data entry'!C45</f>
        <v>0</v>
      </c>
      <c r="D28" s="32">
        <f>'Data entry'!E45</f>
        <v>0</v>
      </c>
      <c r="E28" s="40" t="str">
        <f>'Data entry'!F45</f>
        <v>No</v>
      </c>
      <c r="F28" s="41">
        <f>'Data entry'!N45/IF(Period_type="Month",12,52)</f>
        <v>0</v>
      </c>
      <c r="G28" s="35">
        <f>'Data entry'!O45</f>
        <v>0</v>
      </c>
      <c r="H28" s="69">
        <f>IF(ISBLANK('Data entry'!M45),366,MAX(0,MIN('Data entry'!M45-MAX('Data entry'!I45,43561),366)))</f>
        <v>366</v>
      </c>
      <c r="I28" s="33">
        <f>'Data entry'!P45/H28</f>
        <v>0</v>
      </c>
      <c r="J28" s="33">
        <f t="shared" si="5"/>
        <v>0</v>
      </c>
      <c r="K28" s="36">
        <f t="shared" si="6"/>
        <v>0</v>
      </c>
      <c r="L28" s="35">
        <f t="shared" si="2"/>
        <v>0</v>
      </c>
      <c r="M28" s="34">
        <f>'Data entry'!Q45</f>
        <v>0</v>
      </c>
      <c r="N28" s="33">
        <f t="shared" si="1"/>
        <v>0</v>
      </c>
      <c r="O28" s="33">
        <f>IF(AND('Data entry'!G45="Yes",N28&gt;0),MAX(0,('Data entry'!T45-NI_threshold)*NI_rate)*N28/'Data entry'!T45,0)</f>
        <v>0</v>
      </c>
      <c r="P28" s="33">
        <f>IF('Data entry'!H45="Yes",MAX(0,(N28-Pension_threshold*M28/Days_in_period))*Pension_rate,0)</f>
        <v>0</v>
      </c>
      <c r="Q28" s="36">
        <f t="shared" si="4"/>
        <v>0</v>
      </c>
      <c r="R28" s="2"/>
    </row>
    <row r="29" spans="2:18" x14ac:dyDescent="0.2">
      <c r="B29" s="43">
        <f>'Data entry'!B46</f>
        <v>0</v>
      </c>
      <c r="C29" s="31">
        <f>'Data entry'!C46</f>
        <v>0</v>
      </c>
      <c r="D29" s="32">
        <f>'Data entry'!E46</f>
        <v>0</v>
      </c>
      <c r="E29" s="40" t="str">
        <f>'Data entry'!F46</f>
        <v>No</v>
      </c>
      <c r="F29" s="41">
        <f>'Data entry'!N46/IF(Period_type="Month",12,52)</f>
        <v>0</v>
      </c>
      <c r="G29" s="35">
        <f>'Data entry'!O46</f>
        <v>0</v>
      </c>
      <c r="H29" s="69">
        <f>IF(ISBLANK('Data entry'!M46),366,MAX(0,MIN('Data entry'!M46-MAX('Data entry'!I46,43561),366)))</f>
        <v>366</v>
      </c>
      <c r="I29" s="33">
        <f>'Data entry'!P46/H29</f>
        <v>0</v>
      </c>
      <c r="J29" s="33">
        <f t="shared" si="5"/>
        <v>0</v>
      </c>
      <c r="K29" s="36">
        <f t="shared" si="6"/>
        <v>0</v>
      </c>
      <c r="L29" s="35">
        <f t="shared" si="2"/>
        <v>0</v>
      </c>
      <c r="M29" s="34">
        <f>'Data entry'!Q46</f>
        <v>0</v>
      </c>
      <c r="N29" s="33">
        <f t="shared" si="1"/>
        <v>0</v>
      </c>
      <c r="O29" s="33">
        <f>IF(AND('Data entry'!G46="Yes",N29&gt;0),MAX(0,('Data entry'!T46-NI_threshold)*NI_rate)*N29/'Data entry'!T46,0)</f>
        <v>0</v>
      </c>
      <c r="P29" s="33">
        <f>IF('Data entry'!H46="Yes",MAX(0,(N29-Pension_threshold*M29/Days_in_period))*Pension_rate,0)</f>
        <v>0</v>
      </c>
      <c r="Q29" s="36">
        <f t="shared" si="4"/>
        <v>0</v>
      </c>
      <c r="R29" s="2"/>
    </row>
    <row r="30" spans="2:18" x14ac:dyDescent="0.2">
      <c r="B30" s="43">
        <f>'Data entry'!B47</f>
        <v>0</v>
      </c>
      <c r="C30" s="31">
        <f>'Data entry'!C47</f>
        <v>0</v>
      </c>
      <c r="D30" s="32">
        <f>'Data entry'!E47</f>
        <v>0</v>
      </c>
      <c r="E30" s="40" t="str">
        <f>'Data entry'!F47</f>
        <v>No</v>
      </c>
      <c r="F30" s="41">
        <f>'Data entry'!N47/IF(Period_type="Month",12,52)</f>
        <v>0</v>
      </c>
      <c r="G30" s="35">
        <f>'Data entry'!O47</f>
        <v>0</v>
      </c>
      <c r="H30" s="69">
        <f>IF(ISBLANK('Data entry'!M47),366,MAX(0,MIN('Data entry'!M47-MAX('Data entry'!I47,43561),366)))</f>
        <v>366</v>
      </c>
      <c r="I30" s="33">
        <f>'Data entry'!P47/H30</f>
        <v>0</v>
      </c>
      <c r="J30" s="33">
        <f t="shared" si="5"/>
        <v>0</v>
      </c>
      <c r="K30" s="36">
        <f t="shared" si="6"/>
        <v>0</v>
      </c>
      <c r="L30" s="35">
        <f t="shared" si="2"/>
        <v>0</v>
      </c>
      <c r="M30" s="34">
        <f>'Data entry'!Q47</f>
        <v>0</v>
      </c>
      <c r="N30" s="33">
        <f t="shared" si="1"/>
        <v>0</v>
      </c>
      <c r="O30" s="33">
        <f>IF(AND('Data entry'!G47="Yes",N30&gt;0),MAX(0,('Data entry'!T47-NI_threshold)*NI_rate)*N30/'Data entry'!T47,0)</f>
        <v>0</v>
      </c>
      <c r="P30" s="33">
        <f>IF('Data entry'!H47="Yes",MAX(0,(N30-Pension_threshold*M30/Days_in_period))*Pension_rate,0)</f>
        <v>0</v>
      </c>
      <c r="Q30" s="36">
        <f t="shared" si="4"/>
        <v>0</v>
      </c>
      <c r="R30" s="2"/>
    </row>
    <row r="31" spans="2:18" x14ac:dyDescent="0.2">
      <c r="B31" s="43">
        <f>'Data entry'!B48</f>
        <v>0</v>
      </c>
      <c r="C31" s="31">
        <f>'Data entry'!C48</f>
        <v>0</v>
      </c>
      <c r="D31" s="32">
        <f>'Data entry'!E48</f>
        <v>0</v>
      </c>
      <c r="E31" s="40" t="str">
        <f>'Data entry'!F48</f>
        <v>No</v>
      </c>
      <c r="F31" s="41">
        <f>'Data entry'!N48/IF(Period_type="Month",12,52)</f>
        <v>0</v>
      </c>
      <c r="G31" s="35">
        <f>'Data entry'!O48</f>
        <v>0</v>
      </c>
      <c r="H31" s="69">
        <f>IF(ISBLANK('Data entry'!M48),366,MAX(0,MIN('Data entry'!M48-MAX('Data entry'!I48,43561),366)))</f>
        <v>366</v>
      </c>
      <c r="I31" s="33">
        <f>'Data entry'!P48/H31</f>
        <v>0</v>
      </c>
      <c r="J31" s="33">
        <f t="shared" si="5"/>
        <v>0</v>
      </c>
      <c r="K31" s="36">
        <f t="shared" si="6"/>
        <v>0</v>
      </c>
      <c r="L31" s="35">
        <f t="shared" si="2"/>
        <v>0</v>
      </c>
      <c r="M31" s="34">
        <f>'Data entry'!Q48</f>
        <v>0</v>
      </c>
      <c r="N31" s="33">
        <f t="shared" si="1"/>
        <v>0</v>
      </c>
      <c r="O31" s="33">
        <f>IF(AND('Data entry'!G48="Yes",N31&gt;0),MAX(0,('Data entry'!T48-NI_threshold)*NI_rate)*N31/'Data entry'!T48,0)</f>
        <v>0</v>
      </c>
      <c r="P31" s="33">
        <f>IF('Data entry'!H48="Yes",MAX(0,(N31-Pension_threshold*M31/Days_in_period))*Pension_rate,0)</f>
        <v>0</v>
      </c>
      <c r="Q31" s="36">
        <f t="shared" si="4"/>
        <v>0</v>
      </c>
      <c r="R31" s="2"/>
    </row>
    <row r="32" spans="2:18" x14ac:dyDescent="0.2">
      <c r="B32" s="43">
        <f>'Data entry'!B49</f>
        <v>0</v>
      </c>
      <c r="C32" s="31">
        <f>'Data entry'!C49</f>
        <v>0</v>
      </c>
      <c r="D32" s="32">
        <f>'Data entry'!E49</f>
        <v>0</v>
      </c>
      <c r="E32" s="40" t="str">
        <f>'Data entry'!F49</f>
        <v>No</v>
      </c>
      <c r="F32" s="41">
        <f>'Data entry'!N49/IF(Period_type="Month",12,52)</f>
        <v>0</v>
      </c>
      <c r="G32" s="35">
        <f>'Data entry'!O49</f>
        <v>0</v>
      </c>
      <c r="H32" s="69">
        <f>IF(ISBLANK('Data entry'!M49),366,MAX(0,MIN('Data entry'!M49-MAX('Data entry'!I49,43561),366)))</f>
        <v>366</v>
      </c>
      <c r="I32" s="33">
        <f>'Data entry'!P49/H32</f>
        <v>0</v>
      </c>
      <c r="J32" s="33">
        <f t="shared" si="5"/>
        <v>0</v>
      </c>
      <c r="K32" s="36">
        <f t="shared" si="6"/>
        <v>0</v>
      </c>
      <c r="L32" s="35">
        <f t="shared" si="2"/>
        <v>0</v>
      </c>
      <c r="M32" s="34">
        <f>'Data entry'!Q49</f>
        <v>0</v>
      </c>
      <c r="N32" s="33">
        <f t="shared" si="1"/>
        <v>0</v>
      </c>
      <c r="O32" s="33">
        <f>IF(AND('Data entry'!G49="Yes",N32&gt;0),MAX(0,('Data entry'!T49-NI_threshold)*NI_rate)*N32/'Data entry'!T49,0)</f>
        <v>0</v>
      </c>
      <c r="P32" s="33">
        <f>IF('Data entry'!H49="Yes",MAX(0,(N32-Pension_threshold*M32/Days_in_period))*Pension_rate,0)</f>
        <v>0</v>
      </c>
      <c r="Q32" s="36">
        <f t="shared" si="4"/>
        <v>0</v>
      </c>
      <c r="R32" s="2"/>
    </row>
    <row r="33" spans="2:18" x14ac:dyDescent="0.2">
      <c r="B33" s="43">
        <f>'Data entry'!B50</f>
        <v>0</v>
      </c>
      <c r="C33" s="31">
        <f>'Data entry'!C50</f>
        <v>0</v>
      </c>
      <c r="D33" s="32">
        <f>'Data entry'!E50</f>
        <v>0</v>
      </c>
      <c r="E33" s="40" t="str">
        <f>'Data entry'!F50</f>
        <v>No</v>
      </c>
      <c r="F33" s="41">
        <f>'Data entry'!N50/IF(Period_type="Month",12,52)</f>
        <v>0</v>
      </c>
      <c r="G33" s="35">
        <f>'Data entry'!O50</f>
        <v>0</v>
      </c>
      <c r="H33" s="69">
        <f>IF(ISBLANK('Data entry'!M50),366,MAX(0,MIN('Data entry'!M50-MAX('Data entry'!I50,43561),366)))</f>
        <v>366</v>
      </c>
      <c r="I33" s="33">
        <f>'Data entry'!P50/H33</f>
        <v>0</v>
      </c>
      <c r="J33" s="33">
        <f t="shared" si="5"/>
        <v>0</v>
      </c>
      <c r="K33" s="36">
        <f t="shared" si="6"/>
        <v>0</v>
      </c>
      <c r="L33" s="35">
        <f t="shared" si="2"/>
        <v>0</v>
      </c>
      <c r="M33" s="34">
        <f>'Data entry'!Q50</f>
        <v>0</v>
      </c>
      <c r="N33" s="33">
        <f t="shared" si="1"/>
        <v>0</v>
      </c>
      <c r="O33" s="33">
        <f>IF(AND('Data entry'!G50="Yes",N33&gt;0),MAX(0,('Data entry'!T50-NI_threshold)*NI_rate)*N33/'Data entry'!T50,0)</f>
        <v>0</v>
      </c>
      <c r="P33" s="33">
        <f>IF('Data entry'!H50="Yes",MAX(0,(N33-Pension_threshold*M33/Days_in_period))*Pension_rate,0)</f>
        <v>0</v>
      </c>
      <c r="Q33" s="36">
        <f t="shared" si="4"/>
        <v>0</v>
      </c>
      <c r="R33" s="2"/>
    </row>
    <row r="34" spans="2:18" x14ac:dyDescent="0.2">
      <c r="B34" s="43">
        <f>'Data entry'!B51</f>
        <v>0</v>
      </c>
      <c r="C34" s="31">
        <f>'Data entry'!C51</f>
        <v>0</v>
      </c>
      <c r="D34" s="32">
        <f>'Data entry'!E51</f>
        <v>0</v>
      </c>
      <c r="E34" s="40" t="str">
        <f>'Data entry'!F51</f>
        <v>No</v>
      </c>
      <c r="F34" s="41">
        <f>'Data entry'!N51/IF(Period_type="Month",12,52)</f>
        <v>0</v>
      </c>
      <c r="G34" s="35">
        <f>'Data entry'!O51</f>
        <v>0</v>
      </c>
      <c r="H34" s="69">
        <f>IF(ISBLANK('Data entry'!M51),366,MAX(0,MIN('Data entry'!M51-MAX('Data entry'!I51,43561),366)))</f>
        <v>366</v>
      </c>
      <c r="I34" s="33">
        <f>'Data entry'!P51/H34</f>
        <v>0</v>
      </c>
      <c r="J34" s="33">
        <f t="shared" si="5"/>
        <v>0</v>
      </c>
      <c r="K34" s="36">
        <f t="shared" si="6"/>
        <v>0</v>
      </c>
      <c r="L34" s="35">
        <f t="shared" si="2"/>
        <v>0</v>
      </c>
      <c r="M34" s="34">
        <f>'Data entry'!Q51</f>
        <v>0</v>
      </c>
      <c r="N34" s="33">
        <f t="shared" si="1"/>
        <v>0</v>
      </c>
      <c r="O34" s="33">
        <f>IF(AND('Data entry'!G51="Yes",N34&gt;0),MAX(0,('Data entry'!T51-NI_threshold)*NI_rate)*N34/'Data entry'!T51,0)</f>
        <v>0</v>
      </c>
      <c r="P34" s="33">
        <f>IF('Data entry'!H51="Yes",MAX(0,(N34-Pension_threshold*M34/Days_in_period))*Pension_rate,0)</f>
        <v>0</v>
      </c>
      <c r="Q34" s="36">
        <f t="shared" si="4"/>
        <v>0</v>
      </c>
      <c r="R34" s="2"/>
    </row>
    <row r="35" spans="2:18" x14ac:dyDescent="0.2">
      <c r="B35" s="43">
        <f>'Data entry'!B52</f>
        <v>0</v>
      </c>
      <c r="C35" s="31">
        <f>'Data entry'!C52</f>
        <v>0</v>
      </c>
      <c r="D35" s="32">
        <f>'Data entry'!E52</f>
        <v>0</v>
      </c>
      <c r="E35" s="40" t="str">
        <f>'Data entry'!F52</f>
        <v>No</v>
      </c>
      <c r="F35" s="41">
        <f>'Data entry'!N52/IF(Period_type="Month",12,52)</f>
        <v>0</v>
      </c>
      <c r="G35" s="35">
        <f>'Data entry'!O52</f>
        <v>0</v>
      </c>
      <c r="H35" s="69">
        <f>IF(ISBLANK('Data entry'!M52),366,MAX(0,MIN('Data entry'!M52-MAX('Data entry'!I52,43561),366)))</f>
        <v>366</v>
      </c>
      <c r="I35" s="33">
        <f>'Data entry'!P52/H35</f>
        <v>0</v>
      </c>
      <c r="J35" s="33">
        <f t="shared" si="5"/>
        <v>0</v>
      </c>
      <c r="K35" s="36">
        <f t="shared" si="6"/>
        <v>0</v>
      </c>
      <c r="L35" s="35">
        <f t="shared" ref="L35:L52" si="7">IF(E35="Yes",K35,F35)</f>
        <v>0</v>
      </c>
      <c r="M35" s="34">
        <f>'Data entry'!Q52</f>
        <v>0</v>
      </c>
      <c r="N35" s="33">
        <f t="shared" ref="N35:N52" si="8">MIN(L35*Furlough_rate,Furlough_cap)*M35/Days_in_period</f>
        <v>0</v>
      </c>
      <c r="O35" s="33">
        <f>IF(AND('Data entry'!G52="Yes",N35&gt;0),MAX(0,('Data entry'!T52-NI_threshold)*NI_rate)*N35/'Data entry'!T52,0)</f>
        <v>0</v>
      </c>
      <c r="P35" s="33">
        <f>IF('Data entry'!H52="Yes",MAX(0,(N35-Pension_threshold*M35/Days_in_period))*Pension_rate,0)</f>
        <v>0</v>
      </c>
      <c r="Q35" s="36">
        <f t="shared" si="4"/>
        <v>0</v>
      </c>
      <c r="R35" s="2"/>
    </row>
    <row r="36" spans="2:18" x14ac:dyDescent="0.2">
      <c r="B36" s="43">
        <f>'Data entry'!B53</f>
        <v>0</v>
      </c>
      <c r="C36" s="31">
        <f>'Data entry'!C53</f>
        <v>0</v>
      </c>
      <c r="D36" s="32">
        <f>'Data entry'!E53</f>
        <v>0</v>
      </c>
      <c r="E36" s="40" t="str">
        <f>'Data entry'!F53</f>
        <v>No</v>
      </c>
      <c r="F36" s="41">
        <f>'Data entry'!N53/IF(Period_type="Month",12,52)</f>
        <v>0</v>
      </c>
      <c r="G36" s="35">
        <f>'Data entry'!O53</f>
        <v>0</v>
      </c>
      <c r="H36" s="69">
        <f>IF(ISBLANK('Data entry'!M53),366,MAX(0,MIN('Data entry'!M53-MAX('Data entry'!I53,43561),366)))</f>
        <v>366</v>
      </c>
      <c r="I36" s="33">
        <f>'Data entry'!P53/H36</f>
        <v>0</v>
      </c>
      <c r="J36" s="33">
        <f t="shared" si="5"/>
        <v>0</v>
      </c>
      <c r="K36" s="36">
        <f t="shared" si="6"/>
        <v>0</v>
      </c>
      <c r="L36" s="35">
        <f t="shared" si="7"/>
        <v>0</v>
      </c>
      <c r="M36" s="34">
        <f>'Data entry'!Q53</f>
        <v>0</v>
      </c>
      <c r="N36" s="33">
        <f t="shared" si="8"/>
        <v>0</v>
      </c>
      <c r="O36" s="33">
        <f>IF(AND('Data entry'!G53="Yes",N36&gt;0),MAX(0,('Data entry'!T53-NI_threshold)*NI_rate)*N36/'Data entry'!T53,0)</f>
        <v>0</v>
      </c>
      <c r="P36" s="33">
        <f>IF('Data entry'!H53="Yes",MAX(0,(N36-Pension_threshold*M36/Days_in_period))*Pension_rate,0)</f>
        <v>0</v>
      </c>
      <c r="Q36" s="36">
        <f t="shared" si="4"/>
        <v>0</v>
      </c>
      <c r="R36" s="2"/>
    </row>
    <row r="37" spans="2:18" x14ac:dyDescent="0.2">
      <c r="B37" s="43">
        <f>'Data entry'!B54</f>
        <v>0</v>
      </c>
      <c r="C37" s="31">
        <f>'Data entry'!C54</f>
        <v>0</v>
      </c>
      <c r="D37" s="32">
        <f>'Data entry'!E54</f>
        <v>0</v>
      </c>
      <c r="E37" s="40" t="str">
        <f>'Data entry'!F54</f>
        <v>No</v>
      </c>
      <c r="F37" s="41">
        <f>'Data entry'!N54/IF(Period_type="Month",12,52)</f>
        <v>0</v>
      </c>
      <c r="G37" s="35">
        <f>'Data entry'!O54</f>
        <v>0</v>
      </c>
      <c r="H37" s="69">
        <f>IF(ISBLANK('Data entry'!M54),366,MAX(0,MIN('Data entry'!M54-MAX('Data entry'!I54,43561),366)))</f>
        <v>366</v>
      </c>
      <c r="I37" s="33">
        <f>'Data entry'!P54/H37</f>
        <v>0</v>
      </c>
      <c r="J37" s="33">
        <f t="shared" si="5"/>
        <v>0</v>
      </c>
      <c r="K37" s="36">
        <f t="shared" si="6"/>
        <v>0</v>
      </c>
      <c r="L37" s="35">
        <f t="shared" si="7"/>
        <v>0</v>
      </c>
      <c r="M37" s="34">
        <f>'Data entry'!Q54</f>
        <v>0</v>
      </c>
      <c r="N37" s="33">
        <f t="shared" si="8"/>
        <v>0</v>
      </c>
      <c r="O37" s="33">
        <f>IF(AND('Data entry'!G54="Yes",N37&gt;0),MAX(0,('Data entry'!T54-NI_threshold)*NI_rate)*N37/'Data entry'!T54,0)</f>
        <v>0</v>
      </c>
      <c r="P37" s="33">
        <f>IF('Data entry'!H54="Yes",MAX(0,(N37-Pension_threshold*M37/Days_in_period))*Pension_rate,0)</f>
        <v>0</v>
      </c>
      <c r="Q37" s="36">
        <f t="shared" si="4"/>
        <v>0</v>
      </c>
      <c r="R37" s="2"/>
    </row>
    <row r="38" spans="2:18" x14ac:dyDescent="0.2">
      <c r="B38" s="43">
        <f>'Data entry'!B55</f>
        <v>0</v>
      </c>
      <c r="C38" s="31">
        <f>'Data entry'!C55</f>
        <v>0</v>
      </c>
      <c r="D38" s="32">
        <f>'Data entry'!E55</f>
        <v>0</v>
      </c>
      <c r="E38" s="40" t="str">
        <f>'Data entry'!F55</f>
        <v>No</v>
      </c>
      <c r="F38" s="41">
        <f>'Data entry'!N55/IF(Period_type="Month",12,52)</f>
        <v>0</v>
      </c>
      <c r="G38" s="35">
        <f>'Data entry'!O55</f>
        <v>0</v>
      </c>
      <c r="H38" s="69">
        <f>IF(ISBLANK('Data entry'!M55),366,MAX(0,MIN('Data entry'!M55-MAX('Data entry'!I55,43561),366)))</f>
        <v>366</v>
      </c>
      <c r="I38" s="33">
        <f>'Data entry'!P55/H38</f>
        <v>0</v>
      </c>
      <c r="J38" s="33">
        <f t="shared" si="5"/>
        <v>0</v>
      </c>
      <c r="K38" s="36">
        <f t="shared" si="6"/>
        <v>0</v>
      </c>
      <c r="L38" s="35">
        <f t="shared" si="7"/>
        <v>0</v>
      </c>
      <c r="M38" s="34">
        <f>'Data entry'!Q55</f>
        <v>0</v>
      </c>
      <c r="N38" s="33">
        <f t="shared" si="8"/>
        <v>0</v>
      </c>
      <c r="O38" s="33">
        <f>IF(AND('Data entry'!G55="Yes",N38&gt;0),MAX(0,('Data entry'!T55-NI_threshold)*NI_rate)*N38/'Data entry'!T55,0)</f>
        <v>0</v>
      </c>
      <c r="P38" s="33">
        <f>IF('Data entry'!H55="Yes",MAX(0,(N38-Pension_threshold*M38/Days_in_period))*Pension_rate,0)</f>
        <v>0</v>
      </c>
      <c r="Q38" s="36">
        <f t="shared" si="4"/>
        <v>0</v>
      </c>
      <c r="R38" s="2"/>
    </row>
    <row r="39" spans="2:18" x14ac:dyDescent="0.2">
      <c r="B39" s="43">
        <f>'Data entry'!B56</f>
        <v>0</v>
      </c>
      <c r="C39" s="31">
        <f>'Data entry'!C56</f>
        <v>0</v>
      </c>
      <c r="D39" s="32">
        <f>'Data entry'!E56</f>
        <v>0</v>
      </c>
      <c r="E39" s="40" t="str">
        <f>'Data entry'!F56</f>
        <v>No</v>
      </c>
      <c r="F39" s="41">
        <f>'Data entry'!N56/IF(Period_type="Month",12,52)</f>
        <v>0</v>
      </c>
      <c r="G39" s="35">
        <f>'Data entry'!O56</f>
        <v>0</v>
      </c>
      <c r="H39" s="69">
        <f>IF(ISBLANK('Data entry'!M56),366,MAX(0,MIN('Data entry'!M56-MAX('Data entry'!I56,43561),366)))</f>
        <v>366</v>
      </c>
      <c r="I39" s="33">
        <f>'Data entry'!P56/H39</f>
        <v>0</v>
      </c>
      <c r="J39" s="33">
        <f t="shared" si="5"/>
        <v>0</v>
      </c>
      <c r="K39" s="36">
        <f t="shared" si="6"/>
        <v>0</v>
      </c>
      <c r="L39" s="35">
        <f t="shared" si="7"/>
        <v>0</v>
      </c>
      <c r="M39" s="34">
        <f>'Data entry'!Q56</f>
        <v>0</v>
      </c>
      <c r="N39" s="33">
        <f t="shared" si="8"/>
        <v>0</v>
      </c>
      <c r="O39" s="33">
        <f>IF(AND('Data entry'!G56="Yes",N39&gt;0),MAX(0,('Data entry'!T56-NI_threshold)*NI_rate)*N39/'Data entry'!T56,0)</f>
        <v>0</v>
      </c>
      <c r="P39" s="33">
        <f>IF('Data entry'!H56="Yes",MAX(0,(N39-Pension_threshold*M39/Days_in_period))*Pension_rate,0)</f>
        <v>0</v>
      </c>
      <c r="Q39" s="36">
        <f t="shared" si="4"/>
        <v>0</v>
      </c>
      <c r="R39" s="2"/>
    </row>
    <row r="40" spans="2:18" x14ac:dyDescent="0.2">
      <c r="B40" s="43">
        <f>'Data entry'!B57</f>
        <v>0</v>
      </c>
      <c r="C40" s="31">
        <f>'Data entry'!C57</f>
        <v>0</v>
      </c>
      <c r="D40" s="32">
        <f>'Data entry'!E57</f>
        <v>0</v>
      </c>
      <c r="E40" s="40" t="str">
        <f>'Data entry'!F57</f>
        <v>No</v>
      </c>
      <c r="F40" s="41">
        <f>'Data entry'!N57/IF(Period_type="Month",12,52)</f>
        <v>0</v>
      </c>
      <c r="G40" s="35">
        <f>'Data entry'!O57</f>
        <v>0</v>
      </c>
      <c r="H40" s="69">
        <f>IF(ISBLANK('Data entry'!M57),366,MAX(0,MIN('Data entry'!M57-MAX('Data entry'!I57,43561),366)))</f>
        <v>366</v>
      </c>
      <c r="I40" s="33">
        <f>'Data entry'!P57/H40</f>
        <v>0</v>
      </c>
      <c r="J40" s="33">
        <f t="shared" si="5"/>
        <v>0</v>
      </c>
      <c r="K40" s="36">
        <f t="shared" si="6"/>
        <v>0</v>
      </c>
      <c r="L40" s="35">
        <f t="shared" si="7"/>
        <v>0</v>
      </c>
      <c r="M40" s="34">
        <f>'Data entry'!Q57</f>
        <v>0</v>
      </c>
      <c r="N40" s="33">
        <f t="shared" si="8"/>
        <v>0</v>
      </c>
      <c r="O40" s="33">
        <f>IF(AND('Data entry'!G57="Yes",N40&gt;0),MAX(0,('Data entry'!T57-NI_threshold)*NI_rate)*N40/'Data entry'!T57,0)</f>
        <v>0</v>
      </c>
      <c r="P40" s="33">
        <f>IF('Data entry'!H57="Yes",MAX(0,(N40-Pension_threshold*M40/Days_in_period))*Pension_rate,0)</f>
        <v>0</v>
      </c>
      <c r="Q40" s="36">
        <f t="shared" si="4"/>
        <v>0</v>
      </c>
      <c r="R40" s="2"/>
    </row>
    <row r="41" spans="2:18" x14ac:dyDescent="0.2">
      <c r="B41" s="43">
        <f>'Data entry'!B58</f>
        <v>0</v>
      </c>
      <c r="C41" s="31">
        <f>'Data entry'!C58</f>
        <v>0</v>
      </c>
      <c r="D41" s="32">
        <f>'Data entry'!E58</f>
        <v>0</v>
      </c>
      <c r="E41" s="40" t="str">
        <f>'Data entry'!F58</f>
        <v>No</v>
      </c>
      <c r="F41" s="41">
        <f>'Data entry'!N58/IF(Period_type="Month",12,52)</f>
        <v>0</v>
      </c>
      <c r="G41" s="35">
        <f>'Data entry'!O58</f>
        <v>0</v>
      </c>
      <c r="H41" s="69">
        <f>IF(ISBLANK('Data entry'!M58),366,MAX(0,MIN('Data entry'!M58-MAX('Data entry'!I58,43561),366)))</f>
        <v>366</v>
      </c>
      <c r="I41" s="33">
        <f>'Data entry'!P58/H41</f>
        <v>0</v>
      </c>
      <c r="J41" s="33">
        <f t="shared" si="5"/>
        <v>0</v>
      </c>
      <c r="K41" s="36">
        <f t="shared" si="6"/>
        <v>0</v>
      </c>
      <c r="L41" s="35">
        <f t="shared" si="7"/>
        <v>0</v>
      </c>
      <c r="M41" s="34">
        <f>'Data entry'!Q58</f>
        <v>0</v>
      </c>
      <c r="N41" s="33">
        <f t="shared" si="8"/>
        <v>0</v>
      </c>
      <c r="O41" s="33">
        <f>IF(AND('Data entry'!G58="Yes",N41&gt;0),MAX(0,('Data entry'!T58-NI_threshold)*NI_rate)*N41/'Data entry'!T58,0)</f>
        <v>0</v>
      </c>
      <c r="P41" s="33">
        <f>IF('Data entry'!H58="Yes",MAX(0,(N41-Pension_threshold*M41/Days_in_period))*Pension_rate,0)</f>
        <v>0</v>
      </c>
      <c r="Q41" s="36">
        <f t="shared" si="4"/>
        <v>0</v>
      </c>
      <c r="R41" s="2"/>
    </row>
    <row r="42" spans="2:18" x14ac:dyDescent="0.2">
      <c r="B42" s="43">
        <f>'Data entry'!B59</f>
        <v>0</v>
      </c>
      <c r="C42" s="31">
        <f>'Data entry'!C59</f>
        <v>0</v>
      </c>
      <c r="D42" s="32">
        <f>'Data entry'!E59</f>
        <v>0</v>
      </c>
      <c r="E42" s="40" t="str">
        <f>'Data entry'!F59</f>
        <v>No</v>
      </c>
      <c r="F42" s="41">
        <f>'Data entry'!N59/IF(Period_type="Month",12,52)</f>
        <v>0</v>
      </c>
      <c r="G42" s="35">
        <f>'Data entry'!O59</f>
        <v>0</v>
      </c>
      <c r="H42" s="69">
        <f>IF(ISBLANK('Data entry'!M59),366,MAX(0,MIN('Data entry'!M59-MAX('Data entry'!I59,43561),366)))</f>
        <v>366</v>
      </c>
      <c r="I42" s="33">
        <f>'Data entry'!P59/H42</f>
        <v>0</v>
      </c>
      <c r="J42" s="33">
        <f t="shared" si="5"/>
        <v>0</v>
      </c>
      <c r="K42" s="36">
        <f t="shared" si="6"/>
        <v>0</v>
      </c>
      <c r="L42" s="35">
        <f t="shared" si="7"/>
        <v>0</v>
      </c>
      <c r="M42" s="34">
        <f>'Data entry'!Q59</f>
        <v>0</v>
      </c>
      <c r="N42" s="33">
        <f t="shared" si="8"/>
        <v>0</v>
      </c>
      <c r="O42" s="33">
        <f>IF(AND('Data entry'!G59="Yes",N42&gt;0),MAX(0,('Data entry'!T59-NI_threshold)*NI_rate)*N42/'Data entry'!T59,0)</f>
        <v>0</v>
      </c>
      <c r="P42" s="33">
        <f>IF('Data entry'!H59="Yes",MAX(0,(N42-Pension_threshold*M42/Days_in_period))*Pension_rate,0)</f>
        <v>0</v>
      </c>
      <c r="Q42" s="36">
        <f t="shared" si="4"/>
        <v>0</v>
      </c>
      <c r="R42" s="2"/>
    </row>
    <row r="43" spans="2:18" x14ac:dyDescent="0.2">
      <c r="B43" s="43">
        <f>'Data entry'!B60</f>
        <v>0</v>
      </c>
      <c r="C43" s="31">
        <f>'Data entry'!C60</f>
        <v>0</v>
      </c>
      <c r="D43" s="32">
        <f>'Data entry'!E60</f>
        <v>0</v>
      </c>
      <c r="E43" s="40" t="str">
        <f>'Data entry'!F60</f>
        <v>No</v>
      </c>
      <c r="F43" s="41">
        <f>'Data entry'!N60/IF(Period_type="Month",12,52)</f>
        <v>0</v>
      </c>
      <c r="G43" s="35">
        <f>'Data entry'!O60</f>
        <v>0</v>
      </c>
      <c r="H43" s="69">
        <f>IF(ISBLANK('Data entry'!M60),366,MAX(0,MIN('Data entry'!M60-MAX('Data entry'!I60,43561),366)))</f>
        <v>366</v>
      </c>
      <c r="I43" s="33">
        <f>'Data entry'!P60/H43</f>
        <v>0</v>
      </c>
      <c r="J43" s="33">
        <f t="shared" si="5"/>
        <v>0</v>
      </c>
      <c r="K43" s="36">
        <f t="shared" si="6"/>
        <v>0</v>
      </c>
      <c r="L43" s="35">
        <f t="shared" si="7"/>
        <v>0</v>
      </c>
      <c r="M43" s="34">
        <f>'Data entry'!Q60</f>
        <v>0</v>
      </c>
      <c r="N43" s="33">
        <f t="shared" si="8"/>
        <v>0</v>
      </c>
      <c r="O43" s="33">
        <f>IF(AND('Data entry'!G60="Yes",N43&gt;0),MAX(0,('Data entry'!T60-NI_threshold)*NI_rate)*N43/'Data entry'!T60,0)</f>
        <v>0</v>
      </c>
      <c r="P43" s="33">
        <f>IF('Data entry'!H60="Yes",MAX(0,(N43-Pension_threshold*M43/Days_in_period))*Pension_rate,0)</f>
        <v>0</v>
      </c>
      <c r="Q43" s="36">
        <f t="shared" si="4"/>
        <v>0</v>
      </c>
      <c r="R43" s="2"/>
    </row>
    <row r="44" spans="2:18" x14ac:dyDescent="0.2">
      <c r="B44" s="43">
        <f>'Data entry'!B61</f>
        <v>0</v>
      </c>
      <c r="C44" s="31">
        <f>'Data entry'!C61</f>
        <v>0</v>
      </c>
      <c r="D44" s="32">
        <f>'Data entry'!E61</f>
        <v>0</v>
      </c>
      <c r="E44" s="40" t="str">
        <f>'Data entry'!F61</f>
        <v>No</v>
      </c>
      <c r="F44" s="41">
        <f>'Data entry'!N61/IF(Period_type="Month",12,52)</f>
        <v>0</v>
      </c>
      <c r="G44" s="35">
        <f>'Data entry'!O61</f>
        <v>0</v>
      </c>
      <c r="H44" s="69">
        <f>IF(ISBLANK('Data entry'!M61),366,MAX(0,MIN('Data entry'!M61-MAX('Data entry'!I61,43561),366)))</f>
        <v>366</v>
      </c>
      <c r="I44" s="33">
        <f>'Data entry'!P61/H44</f>
        <v>0</v>
      </c>
      <c r="J44" s="33">
        <f t="shared" si="5"/>
        <v>0</v>
      </c>
      <c r="K44" s="36">
        <f t="shared" si="6"/>
        <v>0</v>
      </c>
      <c r="L44" s="35">
        <f t="shared" si="7"/>
        <v>0</v>
      </c>
      <c r="M44" s="34">
        <f>'Data entry'!Q61</f>
        <v>0</v>
      </c>
      <c r="N44" s="33">
        <f t="shared" si="8"/>
        <v>0</v>
      </c>
      <c r="O44" s="33">
        <f>IF(AND('Data entry'!G61="Yes",N44&gt;0),MAX(0,('Data entry'!T61-NI_threshold)*NI_rate)*N44/'Data entry'!T61,0)</f>
        <v>0</v>
      </c>
      <c r="P44" s="33">
        <f>IF('Data entry'!H61="Yes",MAX(0,(N44-Pension_threshold*M44/Days_in_period))*Pension_rate,0)</f>
        <v>0</v>
      </c>
      <c r="Q44" s="36">
        <f t="shared" si="4"/>
        <v>0</v>
      </c>
      <c r="R44" s="2"/>
    </row>
    <row r="45" spans="2:18" x14ac:dyDescent="0.2">
      <c r="B45" s="43">
        <f>'Data entry'!B62</f>
        <v>0</v>
      </c>
      <c r="C45" s="31">
        <f>'Data entry'!C62</f>
        <v>0</v>
      </c>
      <c r="D45" s="32">
        <f>'Data entry'!E62</f>
        <v>0</v>
      </c>
      <c r="E45" s="40" t="str">
        <f>'Data entry'!F62</f>
        <v>No</v>
      </c>
      <c r="F45" s="41">
        <f>'Data entry'!N62/IF(Period_type="Month",12,52)</f>
        <v>0</v>
      </c>
      <c r="G45" s="35">
        <f>'Data entry'!O62</f>
        <v>0</v>
      </c>
      <c r="H45" s="69">
        <f>IF(ISBLANK('Data entry'!M62),366,MAX(0,MIN('Data entry'!M62-MAX('Data entry'!I62,43561),366)))</f>
        <v>366</v>
      </c>
      <c r="I45" s="33">
        <f>'Data entry'!P62/H45</f>
        <v>0</v>
      </c>
      <c r="J45" s="33">
        <f t="shared" si="5"/>
        <v>0</v>
      </c>
      <c r="K45" s="36">
        <f t="shared" si="6"/>
        <v>0</v>
      </c>
      <c r="L45" s="35">
        <f t="shared" si="7"/>
        <v>0</v>
      </c>
      <c r="M45" s="34">
        <f>'Data entry'!Q62</f>
        <v>0</v>
      </c>
      <c r="N45" s="33">
        <f t="shared" si="8"/>
        <v>0</v>
      </c>
      <c r="O45" s="33">
        <f>IF(AND('Data entry'!G62="Yes",N45&gt;0),MAX(0,('Data entry'!T62-NI_threshold)*NI_rate)*N45/'Data entry'!T62,0)</f>
        <v>0</v>
      </c>
      <c r="P45" s="33">
        <f>IF('Data entry'!H62="Yes",MAX(0,(N45-Pension_threshold*M45/Days_in_period))*Pension_rate,0)</f>
        <v>0</v>
      </c>
      <c r="Q45" s="36">
        <f t="shared" si="4"/>
        <v>0</v>
      </c>
      <c r="R45" s="2"/>
    </row>
    <row r="46" spans="2:18" x14ac:dyDescent="0.2">
      <c r="B46" s="43">
        <f>'Data entry'!B63</f>
        <v>0</v>
      </c>
      <c r="C46" s="31">
        <f>'Data entry'!C63</f>
        <v>0</v>
      </c>
      <c r="D46" s="32">
        <f>'Data entry'!E63</f>
        <v>0</v>
      </c>
      <c r="E46" s="40" t="str">
        <f>'Data entry'!F63</f>
        <v>No</v>
      </c>
      <c r="F46" s="41">
        <f>'Data entry'!N63/IF(Period_type="Month",12,52)</f>
        <v>0</v>
      </c>
      <c r="G46" s="35">
        <f>'Data entry'!O63</f>
        <v>0</v>
      </c>
      <c r="H46" s="69">
        <f>IF(ISBLANK('Data entry'!M63),366,MAX(0,MIN('Data entry'!M63-MAX('Data entry'!I63,43561),366)))</f>
        <v>366</v>
      </c>
      <c r="I46" s="33">
        <f>'Data entry'!P63/H46</f>
        <v>0</v>
      </c>
      <c r="J46" s="33">
        <f t="shared" si="5"/>
        <v>0</v>
      </c>
      <c r="K46" s="36">
        <f t="shared" si="6"/>
        <v>0</v>
      </c>
      <c r="L46" s="35">
        <f t="shared" si="7"/>
        <v>0</v>
      </c>
      <c r="M46" s="34">
        <f>'Data entry'!Q63</f>
        <v>0</v>
      </c>
      <c r="N46" s="33">
        <f t="shared" si="8"/>
        <v>0</v>
      </c>
      <c r="O46" s="33">
        <f>IF(AND('Data entry'!G63="Yes",N46&gt;0),MAX(0,('Data entry'!T63-NI_threshold)*NI_rate)*N46/'Data entry'!T63,0)</f>
        <v>0</v>
      </c>
      <c r="P46" s="33">
        <f>IF('Data entry'!H63="Yes",MAX(0,(N46-Pension_threshold*M46/Days_in_period))*Pension_rate,0)</f>
        <v>0</v>
      </c>
      <c r="Q46" s="36">
        <f t="shared" si="4"/>
        <v>0</v>
      </c>
      <c r="R46" s="2"/>
    </row>
    <row r="47" spans="2:18" x14ac:dyDescent="0.2">
      <c r="B47" s="43">
        <f>'Data entry'!B64</f>
        <v>0</v>
      </c>
      <c r="C47" s="31">
        <f>'Data entry'!C64</f>
        <v>0</v>
      </c>
      <c r="D47" s="32">
        <f>'Data entry'!E64</f>
        <v>0</v>
      </c>
      <c r="E47" s="40" t="str">
        <f>'Data entry'!F64</f>
        <v>No</v>
      </c>
      <c r="F47" s="41">
        <f>'Data entry'!N64/IF(Period_type="Month",12,52)</f>
        <v>0</v>
      </c>
      <c r="G47" s="35">
        <f>'Data entry'!O64</f>
        <v>0</v>
      </c>
      <c r="H47" s="69">
        <f>IF(ISBLANK('Data entry'!M64),366,MAX(0,MIN('Data entry'!M64-MAX('Data entry'!I64,43561),366)))</f>
        <v>366</v>
      </c>
      <c r="I47" s="33">
        <f>'Data entry'!P64/H47</f>
        <v>0</v>
      </c>
      <c r="J47" s="33">
        <f t="shared" si="5"/>
        <v>0</v>
      </c>
      <c r="K47" s="36">
        <f t="shared" si="6"/>
        <v>0</v>
      </c>
      <c r="L47" s="35">
        <f t="shared" si="7"/>
        <v>0</v>
      </c>
      <c r="M47" s="34">
        <f>'Data entry'!Q64</f>
        <v>0</v>
      </c>
      <c r="N47" s="33">
        <f t="shared" si="8"/>
        <v>0</v>
      </c>
      <c r="O47" s="33">
        <f>IF(AND('Data entry'!G64="Yes",N47&gt;0),MAX(0,('Data entry'!T64-NI_threshold)*NI_rate)*N47/'Data entry'!T64,0)</f>
        <v>0</v>
      </c>
      <c r="P47" s="33">
        <f>IF('Data entry'!H64="Yes",MAX(0,(N47-Pension_threshold*M47/Days_in_period))*Pension_rate,0)</f>
        <v>0</v>
      </c>
      <c r="Q47" s="36">
        <f t="shared" si="4"/>
        <v>0</v>
      </c>
      <c r="R47" s="2"/>
    </row>
    <row r="48" spans="2:18" x14ac:dyDescent="0.2">
      <c r="B48" s="43">
        <f>'Data entry'!B65</f>
        <v>0</v>
      </c>
      <c r="C48" s="31">
        <f>'Data entry'!C65</f>
        <v>0</v>
      </c>
      <c r="D48" s="32">
        <f>'Data entry'!E65</f>
        <v>0</v>
      </c>
      <c r="E48" s="40" t="str">
        <f>'Data entry'!F65</f>
        <v>No</v>
      </c>
      <c r="F48" s="41">
        <f>'Data entry'!N65/IF(Period_type="Month",12,52)</f>
        <v>0</v>
      </c>
      <c r="G48" s="35">
        <f>'Data entry'!O65</f>
        <v>0</v>
      </c>
      <c r="H48" s="69">
        <f>IF(ISBLANK('Data entry'!M65),366,MAX(0,MIN('Data entry'!M65-MAX('Data entry'!I65,43561),366)))</f>
        <v>366</v>
      </c>
      <c r="I48" s="33">
        <f>'Data entry'!P65/H48</f>
        <v>0</v>
      </c>
      <c r="J48" s="33">
        <f t="shared" si="5"/>
        <v>0</v>
      </c>
      <c r="K48" s="36">
        <f t="shared" si="6"/>
        <v>0</v>
      </c>
      <c r="L48" s="35">
        <f t="shared" si="7"/>
        <v>0</v>
      </c>
      <c r="M48" s="34">
        <f>'Data entry'!Q65</f>
        <v>0</v>
      </c>
      <c r="N48" s="33">
        <f t="shared" si="8"/>
        <v>0</v>
      </c>
      <c r="O48" s="33">
        <f>IF(AND('Data entry'!G65="Yes",N48&gt;0),MAX(0,('Data entry'!T65-NI_threshold)*NI_rate)*N48/'Data entry'!T65,0)</f>
        <v>0</v>
      </c>
      <c r="P48" s="33">
        <f>IF('Data entry'!H65="Yes",MAX(0,(N48-Pension_threshold*M48/Days_in_period))*Pension_rate,0)</f>
        <v>0</v>
      </c>
      <c r="Q48" s="36">
        <f t="shared" si="4"/>
        <v>0</v>
      </c>
      <c r="R48" s="2"/>
    </row>
    <row r="49" spans="2:18" x14ac:dyDescent="0.2">
      <c r="B49" s="43">
        <f>'Data entry'!B66</f>
        <v>0</v>
      </c>
      <c r="C49" s="31">
        <f>'Data entry'!C66</f>
        <v>0</v>
      </c>
      <c r="D49" s="32">
        <f>'Data entry'!E66</f>
        <v>0</v>
      </c>
      <c r="E49" s="40" t="str">
        <f>'Data entry'!F66</f>
        <v>No</v>
      </c>
      <c r="F49" s="41">
        <f>'Data entry'!N66/IF(Period_type="Month",12,52)</f>
        <v>0</v>
      </c>
      <c r="G49" s="35">
        <f>'Data entry'!O66</f>
        <v>0</v>
      </c>
      <c r="H49" s="69">
        <f>IF(ISBLANK('Data entry'!M66),366,MAX(0,MIN('Data entry'!M66-MAX('Data entry'!I66,43561),366)))</f>
        <v>366</v>
      </c>
      <c r="I49" s="33">
        <f>'Data entry'!P66/H49</f>
        <v>0</v>
      </c>
      <c r="J49" s="33">
        <f t="shared" si="5"/>
        <v>0</v>
      </c>
      <c r="K49" s="36">
        <f t="shared" si="6"/>
        <v>0</v>
      </c>
      <c r="L49" s="35">
        <f t="shared" si="7"/>
        <v>0</v>
      </c>
      <c r="M49" s="34">
        <f>'Data entry'!Q66</f>
        <v>0</v>
      </c>
      <c r="N49" s="33">
        <f t="shared" si="8"/>
        <v>0</v>
      </c>
      <c r="O49" s="33">
        <f>IF(AND('Data entry'!G66="Yes",N49&gt;0),MAX(0,('Data entry'!T66-NI_threshold)*NI_rate)*N49/'Data entry'!T66,0)</f>
        <v>0</v>
      </c>
      <c r="P49" s="33">
        <f>IF('Data entry'!H66="Yes",MAX(0,(N49-Pension_threshold*M49/Days_in_period))*Pension_rate,0)</f>
        <v>0</v>
      </c>
      <c r="Q49" s="36">
        <f t="shared" si="4"/>
        <v>0</v>
      </c>
      <c r="R49" s="2"/>
    </row>
    <row r="50" spans="2:18" x14ac:dyDescent="0.2">
      <c r="B50" s="43">
        <f>'Data entry'!B67</f>
        <v>0</v>
      </c>
      <c r="C50" s="31">
        <f>'Data entry'!C67</f>
        <v>0</v>
      </c>
      <c r="D50" s="32">
        <f>'Data entry'!E67</f>
        <v>0</v>
      </c>
      <c r="E50" s="40" t="str">
        <f>'Data entry'!F67</f>
        <v>No</v>
      </c>
      <c r="F50" s="41">
        <f>'Data entry'!N67/IF(Period_type="Month",12,52)</f>
        <v>0</v>
      </c>
      <c r="G50" s="35">
        <f>'Data entry'!O67</f>
        <v>0</v>
      </c>
      <c r="H50" s="69">
        <f>IF(ISBLANK('Data entry'!M67),366,MAX(0,MIN('Data entry'!M67-MAX('Data entry'!I67,43561),366)))</f>
        <v>366</v>
      </c>
      <c r="I50" s="33">
        <f>'Data entry'!P67/H50</f>
        <v>0</v>
      </c>
      <c r="J50" s="33">
        <f t="shared" si="5"/>
        <v>0</v>
      </c>
      <c r="K50" s="36">
        <f t="shared" si="6"/>
        <v>0</v>
      </c>
      <c r="L50" s="35">
        <f t="shared" si="7"/>
        <v>0</v>
      </c>
      <c r="M50" s="34">
        <f>'Data entry'!Q67</f>
        <v>0</v>
      </c>
      <c r="N50" s="33">
        <f t="shared" si="8"/>
        <v>0</v>
      </c>
      <c r="O50" s="33">
        <f>IF(AND('Data entry'!G67="Yes",N50&gt;0),MAX(0,('Data entry'!T67-NI_threshold)*NI_rate)*N50/'Data entry'!T67,0)</f>
        <v>0</v>
      </c>
      <c r="P50" s="33">
        <f>IF('Data entry'!H67="Yes",MAX(0,(N50-Pension_threshold*M50/Days_in_period))*Pension_rate,0)</f>
        <v>0</v>
      </c>
      <c r="Q50" s="36">
        <f t="shared" si="4"/>
        <v>0</v>
      </c>
      <c r="R50" s="2"/>
    </row>
    <row r="51" spans="2:18" x14ac:dyDescent="0.2">
      <c r="B51" s="43">
        <f>'Data entry'!B68</f>
        <v>0</v>
      </c>
      <c r="C51" s="31">
        <f>'Data entry'!C68</f>
        <v>0</v>
      </c>
      <c r="D51" s="32">
        <f>'Data entry'!E68</f>
        <v>0</v>
      </c>
      <c r="E51" s="40" t="str">
        <f>'Data entry'!F68</f>
        <v>No</v>
      </c>
      <c r="F51" s="41">
        <f>'Data entry'!N68/IF(Period_type="Month",12,52)</f>
        <v>0</v>
      </c>
      <c r="G51" s="35">
        <f>'Data entry'!O68</f>
        <v>0</v>
      </c>
      <c r="H51" s="69">
        <f>IF(ISBLANK('Data entry'!M68),366,MAX(0,MIN('Data entry'!M68-MAX('Data entry'!I68,43561),366)))</f>
        <v>366</v>
      </c>
      <c r="I51" s="33">
        <f>'Data entry'!P68/H51</f>
        <v>0</v>
      </c>
      <c r="J51" s="33">
        <f t="shared" si="5"/>
        <v>0</v>
      </c>
      <c r="K51" s="36">
        <f t="shared" si="6"/>
        <v>0</v>
      </c>
      <c r="L51" s="35">
        <f t="shared" si="7"/>
        <v>0</v>
      </c>
      <c r="M51" s="34">
        <f>'Data entry'!Q68</f>
        <v>0</v>
      </c>
      <c r="N51" s="33">
        <f t="shared" si="8"/>
        <v>0</v>
      </c>
      <c r="O51" s="33">
        <f>IF(AND('Data entry'!G68="Yes",N51&gt;0),MAX(0,('Data entry'!T68-NI_threshold)*NI_rate)*N51/'Data entry'!T68,0)</f>
        <v>0</v>
      </c>
      <c r="P51" s="33">
        <f>IF('Data entry'!H68="Yes",MAX(0,(N51-Pension_threshold*M51/Days_in_period))*Pension_rate,0)</f>
        <v>0</v>
      </c>
      <c r="Q51" s="36">
        <f t="shared" si="4"/>
        <v>0</v>
      </c>
      <c r="R51" s="2"/>
    </row>
    <row r="52" spans="2:18" ht="13.5" thickBot="1" x14ac:dyDescent="0.25">
      <c r="B52" s="44">
        <f>'Data entry'!B69</f>
        <v>0</v>
      </c>
      <c r="C52" s="45">
        <f>'Data entry'!C69</f>
        <v>0</v>
      </c>
      <c r="D52" s="46">
        <f>'Data entry'!E69</f>
        <v>0</v>
      </c>
      <c r="E52" s="47" t="str">
        <f>'Data entry'!F69</f>
        <v>No</v>
      </c>
      <c r="F52" s="42">
        <f>'Data entry'!N69/IF(Period_type="Month",12,52)</f>
        <v>0</v>
      </c>
      <c r="G52" s="37">
        <f>'Data entry'!O69</f>
        <v>0</v>
      </c>
      <c r="H52" s="72">
        <f>IF(ISBLANK('Data entry'!M69),366,MAX(0,MIN('Data entry'!M69-MAX('Data entry'!I69,43561),366)))</f>
        <v>366</v>
      </c>
      <c r="I52" s="38">
        <f>'Data entry'!P69/H52</f>
        <v>0</v>
      </c>
      <c r="J52" s="38">
        <f t="shared" si="5"/>
        <v>0</v>
      </c>
      <c r="K52" s="39">
        <f t="shared" si="6"/>
        <v>0</v>
      </c>
      <c r="L52" s="37">
        <f t="shared" si="7"/>
        <v>0</v>
      </c>
      <c r="M52" s="48">
        <f>'Data entry'!Q69</f>
        <v>0</v>
      </c>
      <c r="N52" s="38">
        <f t="shared" si="8"/>
        <v>0</v>
      </c>
      <c r="O52" s="38">
        <f>IF(AND('Data entry'!G69="Yes",N52&gt;0),MAX(0,('Data entry'!T69-NI_threshold)*NI_rate)*N52/'Data entry'!T69,0)</f>
        <v>0</v>
      </c>
      <c r="P52" s="38">
        <f>IF('Data entry'!H69="Yes",MAX(0,(N52-Pension_threshold*M52/Days_in_period))*Pension_rate,0)</f>
        <v>0</v>
      </c>
      <c r="Q52" s="39">
        <f t="shared" si="4"/>
        <v>0</v>
      </c>
      <c r="R52" s="2"/>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election activeCell="B16" sqref="B16:C16"/>
    </sheetView>
  </sheetViews>
  <sheetFormatPr defaultRowHeight="12.75" x14ac:dyDescent="0.2"/>
  <cols>
    <col min="1" max="1" width="18.28515625" bestFit="1" customWidth="1"/>
    <col min="2" max="2" width="9.42578125" bestFit="1" customWidth="1"/>
    <col min="3" max="3" width="11" bestFit="1" customWidth="1"/>
    <col min="4" max="4" width="11.28515625" bestFit="1" customWidth="1"/>
    <col min="5" max="6" width="11" bestFit="1" customWidth="1"/>
  </cols>
  <sheetData>
    <row r="1" spans="1:9" ht="13.5" thickTop="1" x14ac:dyDescent="0.2">
      <c r="A1" s="49"/>
      <c r="B1" s="345" t="s">
        <v>54</v>
      </c>
      <c r="C1" s="345"/>
      <c r="D1" s="345" t="s">
        <v>55</v>
      </c>
      <c r="E1" s="345"/>
      <c r="F1" s="346" t="s">
        <v>33</v>
      </c>
      <c r="H1" s="348" t="s">
        <v>56</v>
      </c>
      <c r="I1" s="348"/>
    </row>
    <row r="2" spans="1:9" x14ac:dyDescent="0.2">
      <c r="A2" s="50"/>
      <c r="B2" s="10" t="s">
        <v>22</v>
      </c>
      <c r="C2" s="10" t="s">
        <v>23</v>
      </c>
      <c r="D2" s="10" t="s">
        <v>22</v>
      </c>
      <c r="E2" s="10" t="s">
        <v>23</v>
      </c>
      <c r="F2" s="347"/>
      <c r="H2" s="53" t="s">
        <v>47</v>
      </c>
      <c r="I2" s="53" t="s">
        <v>48</v>
      </c>
    </row>
    <row r="3" spans="1:9" x14ac:dyDescent="0.2">
      <c r="A3" s="11" t="s">
        <v>21</v>
      </c>
      <c r="B3" s="15"/>
      <c r="C3" s="16"/>
      <c r="D3" s="16"/>
      <c r="E3" s="16"/>
      <c r="F3" s="17"/>
    </row>
    <row r="4" spans="1:9" x14ac:dyDescent="0.2">
      <c r="A4" s="12" t="s">
        <v>28</v>
      </c>
      <c r="B4" s="70">
        <v>166</v>
      </c>
      <c r="C4" s="71">
        <v>719</v>
      </c>
      <c r="D4" s="71">
        <v>169</v>
      </c>
      <c r="E4" s="71">
        <v>732</v>
      </c>
      <c r="F4" s="18">
        <f>IF(Period_type="Month",IF(Tax_year=B1,C4,E4),IF(Tax_year=B1,B4,D4))</f>
        <v>166</v>
      </c>
    </row>
    <row r="5" spans="1:9" x14ac:dyDescent="0.2">
      <c r="A5" s="12" t="s">
        <v>32</v>
      </c>
      <c r="B5" s="19"/>
      <c r="C5" s="20"/>
      <c r="D5" s="20"/>
      <c r="E5" s="20"/>
      <c r="F5" s="29">
        <v>0.13800000000000001</v>
      </c>
    </row>
    <row r="6" spans="1:9" x14ac:dyDescent="0.2">
      <c r="A6" s="12"/>
      <c r="B6" s="19"/>
      <c r="C6" s="20"/>
      <c r="D6" s="20"/>
      <c r="E6" s="20"/>
      <c r="F6" s="18"/>
    </row>
    <row r="7" spans="1:9" x14ac:dyDescent="0.2">
      <c r="A7" s="11" t="s">
        <v>13</v>
      </c>
      <c r="B7" s="21"/>
      <c r="C7" s="22"/>
      <c r="D7" s="22"/>
      <c r="E7" s="22"/>
      <c r="F7" s="23"/>
    </row>
    <row r="8" spans="1:9" x14ac:dyDescent="0.2">
      <c r="A8" s="12" t="s">
        <v>28</v>
      </c>
      <c r="B8" s="70">
        <v>118</v>
      </c>
      <c r="C8" s="71">
        <v>512</v>
      </c>
      <c r="D8" s="71">
        <v>120</v>
      </c>
      <c r="E8" s="71">
        <v>520</v>
      </c>
      <c r="F8" s="18">
        <f>IF(Period_type="Month",IF(Tax_year=B5,C8,E8),IF(Tax_year=B5,B8,D8))</f>
        <v>120</v>
      </c>
    </row>
    <row r="9" spans="1:9" x14ac:dyDescent="0.2">
      <c r="A9" s="12" t="s">
        <v>29</v>
      </c>
      <c r="B9" s="70">
        <v>962</v>
      </c>
      <c r="C9" s="71">
        <v>4167</v>
      </c>
      <c r="D9" s="71">
        <v>962</v>
      </c>
      <c r="E9" s="71">
        <v>4167</v>
      </c>
      <c r="F9" s="18">
        <f>IF(Period_type="Month",IF(Tax_year=B6,C9,E9),IF(Tax_year=B6,B9,D9))</f>
        <v>962</v>
      </c>
    </row>
    <row r="10" spans="1:9" x14ac:dyDescent="0.2">
      <c r="A10" s="12" t="s">
        <v>32</v>
      </c>
      <c r="B10" s="24"/>
      <c r="C10" s="25"/>
      <c r="D10" s="25"/>
      <c r="E10" s="25"/>
      <c r="F10" s="30">
        <v>0.03</v>
      </c>
    </row>
    <row r="11" spans="1:9" x14ac:dyDescent="0.2">
      <c r="A11" s="12"/>
      <c r="B11" s="19"/>
      <c r="C11" s="20"/>
      <c r="D11" s="20"/>
      <c r="E11" s="20"/>
      <c r="F11" s="18"/>
    </row>
    <row r="12" spans="1:9" x14ac:dyDescent="0.2">
      <c r="A12" s="13" t="s">
        <v>31</v>
      </c>
      <c r="B12" s="70">
        <f>ROUND(C12*12*7/366,2)</f>
        <v>573.77</v>
      </c>
      <c r="C12" s="71">
        <v>2500</v>
      </c>
      <c r="D12" s="71">
        <f>ROUND(E12*12*7/366,2)</f>
        <v>573.77</v>
      </c>
      <c r="E12" s="71">
        <v>2500</v>
      </c>
      <c r="F12" s="18">
        <f>IF(Period_type="Month",C12,B12)</f>
        <v>573.77</v>
      </c>
    </row>
    <row r="13" spans="1:9" x14ac:dyDescent="0.2">
      <c r="A13" s="75" t="s">
        <v>32</v>
      </c>
      <c r="B13" s="70"/>
      <c r="C13" s="71"/>
      <c r="D13" s="71"/>
      <c r="E13" s="71"/>
      <c r="F13" s="76">
        <v>0.8</v>
      </c>
    </row>
    <row r="14" spans="1:9" ht="13.5" thickBot="1" x14ac:dyDescent="0.25">
      <c r="A14" s="14"/>
      <c r="B14" s="26"/>
      <c r="C14" s="27"/>
      <c r="D14" s="27"/>
      <c r="E14" s="27"/>
      <c r="F14" s="28"/>
    </row>
    <row r="15" spans="1:9" ht="14.25" thickTop="1" thickBot="1" x14ac:dyDescent="0.25">
      <c r="B15" s="3"/>
      <c r="C15" s="3"/>
      <c r="D15" s="3"/>
      <c r="E15" s="3"/>
    </row>
    <row r="16" spans="1:9" x14ac:dyDescent="0.2">
      <c r="A16" s="73" t="s">
        <v>57</v>
      </c>
      <c r="B16" s="349" t="str">
        <f>IF('Data entry'!O9&lt;43927,"2019/20","2020/21")</f>
        <v>2019/20</v>
      </c>
      <c r="C16" s="350"/>
    </row>
    <row r="17" spans="1:3" x14ac:dyDescent="0.2">
      <c r="A17" s="74" t="s">
        <v>24</v>
      </c>
      <c r="B17" s="351">
        <f>IF(Tax_year="2019/20",366,365)</f>
        <v>366</v>
      </c>
      <c r="C17" s="352"/>
    </row>
    <row r="18" spans="1:3" x14ac:dyDescent="0.2">
      <c r="A18" s="9" t="s">
        <v>61</v>
      </c>
      <c r="B18" s="353"/>
      <c r="C18" s="354"/>
    </row>
    <row r="19" spans="1:3" x14ac:dyDescent="0.2">
      <c r="A19" s="51" t="s">
        <v>24</v>
      </c>
      <c r="B19" s="353" t="str">
        <f>IF(Days_in_month=7,"Week",IF(OR(Days_in_period=30,Days_in_period=31),"Month","Non-standard"))</f>
        <v>Non-standard</v>
      </c>
      <c r="C19" s="354"/>
    </row>
    <row r="20" spans="1:3" ht="13.5" thickBot="1" x14ac:dyDescent="0.25">
      <c r="A20" s="52" t="s">
        <v>19</v>
      </c>
      <c r="B20" s="343">
        <f>'Data entry'!O9-'Data entry'!O8+1</f>
        <v>1</v>
      </c>
      <c r="C20" s="344"/>
    </row>
  </sheetData>
  <mergeCells count="9">
    <mergeCell ref="B20:C20"/>
    <mergeCell ref="B1:C1"/>
    <mergeCell ref="D1:E1"/>
    <mergeCell ref="F1:F2"/>
    <mergeCell ref="H1:I1"/>
    <mergeCell ref="B16:C16"/>
    <mergeCell ref="B17:C17"/>
    <mergeCell ref="B18:C18"/>
    <mergeCell ref="B19:C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Quick start guide</vt:lpstr>
      <vt:lpstr>Detailed notes</vt:lpstr>
      <vt:lpstr>Data entry</vt:lpstr>
      <vt:lpstr>Claim details</vt:lpstr>
      <vt:lpstr>Pay Calculation</vt:lpstr>
      <vt:lpstr>Data</vt:lpstr>
      <vt:lpstr>Days_in_month</vt:lpstr>
      <vt:lpstr>Days_in_period</vt:lpstr>
      <vt:lpstr>Furlough_cap</vt:lpstr>
      <vt:lpstr>Furlough_rate</vt:lpstr>
      <vt:lpstr>NI_rate</vt:lpstr>
      <vt:lpstr>NI_threshold</vt:lpstr>
      <vt:lpstr>Pension_cap</vt:lpstr>
      <vt:lpstr>Pension_rate</vt:lpstr>
      <vt:lpstr>Pension_threshold</vt:lpstr>
      <vt:lpstr>Period_type</vt:lpstr>
      <vt:lpstr>Tax_year</vt:lpstr>
    </vt:vector>
  </TitlesOfParts>
  <Company>Fiander Tovell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adamsmith</dc:creator>
  <cp:lastModifiedBy>Claire Waters</cp:lastModifiedBy>
  <dcterms:created xsi:type="dcterms:W3CDTF">2020-04-14T12:31:50Z</dcterms:created>
  <dcterms:modified xsi:type="dcterms:W3CDTF">2020-04-21T11:16:31Z</dcterms:modified>
  <cp:contentStatus/>
</cp:coreProperties>
</file>